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bookViews>
    <workbookView xWindow="0" yWindow="0" windowWidth="0" windowHeight="0"/>
  </bookViews>
  <sheets>
    <sheet name="Rekapitulace stavby" sheetId="1" r:id="rId1"/>
    <sheet name="VRN-00 - Vedlejší rozpočt..." sheetId="2" r:id="rId2"/>
    <sheet name="SO-01.1 - Splašková kanal..." sheetId="3" r:id="rId3"/>
    <sheet name="SO-01.2 - Splašková kanal..." sheetId="4" r:id="rId4"/>
    <sheet name="SO-02 - Přeložka dešťové ..." sheetId="5" r:id="rId5"/>
    <sheet name="SO-03 - Zatrubnění silnič..." sheetId="6" r:id="rId6"/>
    <sheet name="Seznam figur" sheetId="7" r:id="rId7"/>
    <sheet name="Pokyny pro vyplnění" sheetId="8" r:id="rId8"/>
  </sheets>
  <definedNames>
    <definedName name="_xlnm.Print_Area" localSheetId="0">'Rekapitulace stavby'!$D$4:$AO$36,'Rekapitulace stavby'!$C$42:$AQ$61</definedName>
    <definedName name="_xlnm.Print_Titles" localSheetId="0">'Rekapitulace stavby'!$52:$52</definedName>
    <definedName name="_xlnm._FilterDatabase" localSheetId="1" hidden="1">'VRN-00 - Vedlejší rozpočt...'!$C$82:$K$110</definedName>
    <definedName name="_xlnm.Print_Area" localSheetId="1">'VRN-00 - Vedlejší rozpočt...'!$C$4:$J$39,'VRN-00 - Vedlejší rozpočt...'!$C$45:$J$64,'VRN-00 - Vedlejší rozpočt...'!$C$70:$K$110</definedName>
    <definedName name="_xlnm.Print_Titles" localSheetId="1">'VRN-00 - Vedlejší rozpočt...'!$82:$82</definedName>
    <definedName name="_xlnm._FilterDatabase" localSheetId="2" hidden="1">'SO-01.1 - Splašková kanal...'!$C$94:$K$371</definedName>
    <definedName name="_xlnm.Print_Area" localSheetId="2">'SO-01.1 - Splašková kanal...'!$C$4:$J$41,'SO-01.1 - Splašková kanal...'!$C$47:$J$74,'SO-01.1 - Splašková kanal...'!$C$80:$K$371</definedName>
    <definedName name="_xlnm.Print_Titles" localSheetId="2">'SO-01.1 - Splašková kanal...'!$94:$94</definedName>
    <definedName name="_xlnm._FilterDatabase" localSheetId="3" hidden="1">'SO-01.2 - Splašková kanal...'!$C$92:$K$372</definedName>
    <definedName name="_xlnm.Print_Area" localSheetId="3">'SO-01.2 - Splašková kanal...'!$C$4:$J$41,'SO-01.2 - Splašková kanal...'!$C$47:$J$72,'SO-01.2 - Splašková kanal...'!$C$78:$K$372</definedName>
    <definedName name="_xlnm.Print_Titles" localSheetId="3">'SO-01.2 - Splašková kanal...'!$92:$92</definedName>
    <definedName name="_xlnm._FilterDatabase" localSheetId="4" hidden="1">'SO-02 - Přeložka dešťové ...'!$C$87:$K$358</definedName>
    <definedName name="_xlnm.Print_Area" localSheetId="4">'SO-02 - Přeložka dešťové ...'!$C$4:$J$39,'SO-02 - Přeložka dešťové ...'!$C$45:$J$69,'SO-02 - Přeložka dešťové ...'!$C$75:$K$358</definedName>
    <definedName name="_xlnm.Print_Titles" localSheetId="4">'SO-02 - Přeložka dešťové ...'!$87:$87</definedName>
    <definedName name="_xlnm._FilterDatabase" localSheetId="5" hidden="1">'SO-03 - Zatrubnění silnič...'!$C$91:$K$319</definedName>
    <definedName name="_xlnm.Print_Area" localSheetId="5">'SO-03 - Zatrubnění silnič...'!$C$4:$J$39,'SO-03 - Zatrubnění silnič...'!$C$45:$J$73,'SO-03 - Zatrubnění silnič...'!$C$79:$K$319</definedName>
    <definedName name="_xlnm.Print_Titles" localSheetId="5">'SO-03 - Zatrubnění silnič...'!$91:$91</definedName>
    <definedName name="_xlnm.Print_Area" localSheetId="6">'Seznam figur'!$C$4:$G$257</definedName>
    <definedName name="_xlnm.Print_Titles" localSheetId="6">'Seznam figur'!$9:$9</definedName>
    <definedName name="_xlnm.Print_Area" localSheetId="7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7" l="1" r="D7"/>
  <c i="6" r="J37"/>
  <c r="J36"/>
  <c i="1" r="AY60"/>
  <c i="6" r="J35"/>
  <c i="1" r="AX60"/>
  <c i="6" r="BI319"/>
  <c r="BH319"/>
  <c r="BG319"/>
  <c r="BF319"/>
  <c r="T319"/>
  <c r="R319"/>
  <c r="P319"/>
  <c r="BI317"/>
  <c r="BH317"/>
  <c r="BG317"/>
  <c r="BF317"/>
  <c r="T317"/>
  <c r="R317"/>
  <c r="P317"/>
  <c r="BI314"/>
  <c r="BH314"/>
  <c r="BG314"/>
  <c r="BF314"/>
  <c r="T314"/>
  <c r="R314"/>
  <c r="P314"/>
  <c r="BI311"/>
  <c r="BH311"/>
  <c r="BG311"/>
  <c r="BF311"/>
  <c r="T311"/>
  <c r="R311"/>
  <c r="P311"/>
  <c r="BI307"/>
  <c r="BH307"/>
  <c r="BG307"/>
  <c r="BF307"/>
  <c r="T307"/>
  <c r="R307"/>
  <c r="P307"/>
  <c r="BI305"/>
  <c r="BH305"/>
  <c r="BG305"/>
  <c r="BF305"/>
  <c r="T305"/>
  <c r="R305"/>
  <c r="P305"/>
  <c r="BI301"/>
  <c r="BH301"/>
  <c r="BG301"/>
  <c r="BF301"/>
  <c r="T301"/>
  <c r="R301"/>
  <c r="P301"/>
  <c r="BI297"/>
  <c r="BH297"/>
  <c r="BG297"/>
  <c r="BF297"/>
  <c r="T297"/>
  <c r="T296"/>
  <c r="R297"/>
  <c r="R296"/>
  <c r="P297"/>
  <c r="P296"/>
  <c r="BI294"/>
  <c r="BH294"/>
  <c r="BG294"/>
  <c r="BF294"/>
  <c r="T294"/>
  <c r="R294"/>
  <c r="P294"/>
  <c r="BI291"/>
  <c r="BH291"/>
  <c r="BG291"/>
  <c r="BF291"/>
  <c r="T291"/>
  <c r="R291"/>
  <c r="P291"/>
  <c r="BI289"/>
  <c r="BH289"/>
  <c r="BG289"/>
  <c r="BF289"/>
  <c r="T289"/>
  <c r="R289"/>
  <c r="P289"/>
  <c r="BI285"/>
  <c r="BH285"/>
  <c r="BG285"/>
  <c r="BF285"/>
  <c r="T285"/>
  <c r="R285"/>
  <c r="P285"/>
  <c r="BI280"/>
  <c r="BH280"/>
  <c r="BG280"/>
  <c r="BF280"/>
  <c r="T280"/>
  <c r="R280"/>
  <c r="P280"/>
  <c r="BI277"/>
  <c r="BH277"/>
  <c r="BG277"/>
  <c r="BF277"/>
  <c r="T277"/>
  <c r="R277"/>
  <c r="P277"/>
  <c r="BI273"/>
  <c r="BH273"/>
  <c r="BG273"/>
  <c r="BF273"/>
  <c r="T273"/>
  <c r="R273"/>
  <c r="P273"/>
  <c r="BI268"/>
  <c r="BH268"/>
  <c r="BG268"/>
  <c r="BF268"/>
  <c r="T268"/>
  <c r="R268"/>
  <c r="P268"/>
  <c r="BI267"/>
  <c r="BH267"/>
  <c r="BG267"/>
  <c r="BF267"/>
  <c r="T267"/>
  <c r="R267"/>
  <c r="P267"/>
  <c r="BI262"/>
  <c r="BH262"/>
  <c r="BG262"/>
  <c r="BF262"/>
  <c r="T262"/>
  <c r="R262"/>
  <c r="P262"/>
  <c r="BI257"/>
  <c r="BH257"/>
  <c r="BG257"/>
  <c r="BF257"/>
  <c r="T257"/>
  <c r="R257"/>
  <c r="P257"/>
  <c r="BI248"/>
  <c r="BH248"/>
  <c r="BG248"/>
  <c r="BF248"/>
  <c r="T248"/>
  <c r="R248"/>
  <c r="P248"/>
  <c r="BI239"/>
  <c r="BH239"/>
  <c r="BG239"/>
  <c r="BF239"/>
  <c r="T239"/>
  <c r="R239"/>
  <c r="P239"/>
  <c r="BI232"/>
  <c r="BH232"/>
  <c r="BG232"/>
  <c r="BF232"/>
  <c r="T232"/>
  <c r="R232"/>
  <c r="P232"/>
  <c r="BI229"/>
  <c r="BH229"/>
  <c r="BG229"/>
  <c r="BF229"/>
  <c r="T229"/>
  <c r="R229"/>
  <c r="P229"/>
  <c r="BI223"/>
  <c r="BH223"/>
  <c r="BG223"/>
  <c r="BF223"/>
  <c r="T223"/>
  <c r="R223"/>
  <c r="P223"/>
  <c r="BI221"/>
  <c r="BH221"/>
  <c r="BG221"/>
  <c r="BF221"/>
  <c r="T221"/>
  <c r="R221"/>
  <c r="P221"/>
  <c r="BI218"/>
  <c r="BH218"/>
  <c r="BG218"/>
  <c r="BF218"/>
  <c r="T218"/>
  <c r="R218"/>
  <c r="P218"/>
  <c r="BI216"/>
  <c r="BH216"/>
  <c r="BG216"/>
  <c r="BF216"/>
  <c r="T216"/>
  <c r="R216"/>
  <c r="P216"/>
  <c r="BI213"/>
  <c r="BH213"/>
  <c r="BG213"/>
  <c r="BF213"/>
  <c r="T213"/>
  <c r="R213"/>
  <c r="P213"/>
  <c r="BI210"/>
  <c r="BH210"/>
  <c r="BG210"/>
  <c r="BF210"/>
  <c r="T210"/>
  <c r="R210"/>
  <c r="P210"/>
  <c r="BI202"/>
  <c r="BH202"/>
  <c r="BG202"/>
  <c r="BF202"/>
  <c r="T202"/>
  <c r="T201"/>
  <c r="R202"/>
  <c r="R201"/>
  <c r="P202"/>
  <c r="P201"/>
  <c r="BI194"/>
  <c r="BH194"/>
  <c r="BG194"/>
  <c r="BF194"/>
  <c r="T194"/>
  <c r="R194"/>
  <c r="P194"/>
  <c r="BI187"/>
  <c r="BH187"/>
  <c r="BG187"/>
  <c r="BF187"/>
  <c r="T187"/>
  <c r="R187"/>
  <c r="P187"/>
  <c r="BI180"/>
  <c r="BH180"/>
  <c r="BG180"/>
  <c r="BF180"/>
  <c r="T180"/>
  <c r="R180"/>
  <c r="P180"/>
  <c r="BI174"/>
  <c r="BH174"/>
  <c r="BG174"/>
  <c r="BF174"/>
  <c r="T174"/>
  <c r="R174"/>
  <c r="P174"/>
  <c r="BI168"/>
  <c r="BH168"/>
  <c r="BG168"/>
  <c r="BF168"/>
  <c r="T168"/>
  <c r="R168"/>
  <c r="P168"/>
  <c r="BI163"/>
  <c r="BH163"/>
  <c r="BG163"/>
  <c r="BF163"/>
  <c r="T163"/>
  <c r="R163"/>
  <c r="P163"/>
  <c r="BI160"/>
  <c r="BH160"/>
  <c r="BG160"/>
  <c r="BF160"/>
  <c r="T160"/>
  <c r="R160"/>
  <c r="P160"/>
  <c r="BI157"/>
  <c r="BH157"/>
  <c r="BG157"/>
  <c r="BF157"/>
  <c r="T157"/>
  <c r="R157"/>
  <c r="P157"/>
  <c r="BI154"/>
  <c r="BH154"/>
  <c r="BG154"/>
  <c r="BF154"/>
  <c r="T154"/>
  <c r="R154"/>
  <c r="P154"/>
  <c r="BI147"/>
  <c r="BH147"/>
  <c r="BG147"/>
  <c r="BF147"/>
  <c r="T147"/>
  <c r="R147"/>
  <c r="P147"/>
  <c r="BI139"/>
  <c r="BH139"/>
  <c r="BG139"/>
  <c r="BF139"/>
  <c r="T139"/>
  <c r="R139"/>
  <c r="P139"/>
  <c r="BI135"/>
  <c r="BH135"/>
  <c r="BG135"/>
  <c r="BF135"/>
  <c r="T135"/>
  <c r="R135"/>
  <c r="P135"/>
  <c r="BI132"/>
  <c r="BH132"/>
  <c r="BG132"/>
  <c r="BF132"/>
  <c r="T132"/>
  <c r="R132"/>
  <c r="P132"/>
  <c r="BI129"/>
  <c r="BH129"/>
  <c r="BG129"/>
  <c r="BF129"/>
  <c r="T129"/>
  <c r="R129"/>
  <c r="P129"/>
  <c r="BI126"/>
  <c r="BH126"/>
  <c r="BG126"/>
  <c r="BF126"/>
  <c r="T126"/>
  <c r="R126"/>
  <c r="P126"/>
  <c r="BI123"/>
  <c r="BH123"/>
  <c r="BG123"/>
  <c r="BF123"/>
  <c r="T123"/>
  <c r="R123"/>
  <c r="P123"/>
  <c r="BI119"/>
  <c r="BH119"/>
  <c r="BG119"/>
  <c r="BF119"/>
  <c r="T119"/>
  <c r="R119"/>
  <c r="P119"/>
  <c r="BI113"/>
  <c r="BH113"/>
  <c r="BG113"/>
  <c r="BF113"/>
  <c r="T113"/>
  <c r="R113"/>
  <c r="P113"/>
  <c r="BI105"/>
  <c r="BH105"/>
  <c r="BG105"/>
  <c r="BF105"/>
  <c r="T105"/>
  <c r="R105"/>
  <c r="P105"/>
  <c r="BI100"/>
  <c r="BH100"/>
  <c r="BG100"/>
  <c r="BF100"/>
  <c r="T100"/>
  <c r="R100"/>
  <c r="P100"/>
  <c r="BI95"/>
  <c r="BH95"/>
  <c r="BG95"/>
  <c r="BF95"/>
  <c r="T95"/>
  <c r="R95"/>
  <c r="P95"/>
  <c r="J89"/>
  <c r="J88"/>
  <c r="F88"/>
  <c r="F86"/>
  <c r="E84"/>
  <c r="J55"/>
  <c r="J54"/>
  <c r="F54"/>
  <c r="F52"/>
  <c r="E50"/>
  <c r="J18"/>
  <c r="E18"/>
  <c r="F55"/>
  <c r="J17"/>
  <c r="J12"/>
  <c r="J86"/>
  <c r="E7"/>
  <c r="E82"/>
  <c i="5" r="J37"/>
  <c r="J36"/>
  <c i="1" r="AY59"/>
  <c i="5" r="J35"/>
  <c i="1" r="AX59"/>
  <c i="5" r="BI357"/>
  <c r="BH357"/>
  <c r="BG357"/>
  <c r="BF357"/>
  <c r="T357"/>
  <c r="T356"/>
  <c r="R357"/>
  <c r="R356"/>
  <c r="P357"/>
  <c r="P356"/>
  <c r="BI354"/>
  <c r="BH354"/>
  <c r="BG354"/>
  <c r="BF354"/>
  <c r="T354"/>
  <c r="R354"/>
  <c r="P354"/>
  <c r="BI351"/>
  <c r="BH351"/>
  <c r="BG351"/>
  <c r="BF351"/>
  <c r="T351"/>
  <c r="R351"/>
  <c r="P351"/>
  <c r="BI349"/>
  <c r="BH349"/>
  <c r="BG349"/>
  <c r="BF349"/>
  <c r="T349"/>
  <c r="R349"/>
  <c r="P349"/>
  <c r="BI345"/>
  <c r="BH345"/>
  <c r="BG345"/>
  <c r="BF345"/>
  <c r="T345"/>
  <c r="R345"/>
  <c r="P345"/>
  <c r="BI342"/>
  <c r="BH342"/>
  <c r="BG342"/>
  <c r="BF342"/>
  <c r="T342"/>
  <c r="R342"/>
  <c r="P342"/>
  <c r="BI339"/>
  <c r="BH339"/>
  <c r="BG339"/>
  <c r="BF339"/>
  <c r="T339"/>
  <c r="R339"/>
  <c r="P339"/>
  <c r="BI334"/>
  <c r="BH334"/>
  <c r="BG334"/>
  <c r="BF334"/>
  <c r="T334"/>
  <c r="R334"/>
  <c r="P334"/>
  <c r="BI328"/>
  <c r="BH328"/>
  <c r="BG328"/>
  <c r="BF328"/>
  <c r="T328"/>
  <c r="R328"/>
  <c r="P328"/>
  <c r="BI326"/>
  <c r="BH326"/>
  <c r="BG326"/>
  <c r="BF326"/>
  <c r="T326"/>
  <c r="R326"/>
  <c r="P326"/>
  <c r="BI322"/>
  <c r="BH322"/>
  <c r="BG322"/>
  <c r="BF322"/>
  <c r="T322"/>
  <c r="R322"/>
  <c r="P322"/>
  <c r="BI320"/>
  <c r="BH320"/>
  <c r="BG320"/>
  <c r="BF320"/>
  <c r="T320"/>
  <c r="R320"/>
  <c r="P320"/>
  <c r="BI317"/>
  <c r="BH317"/>
  <c r="BG317"/>
  <c r="BF317"/>
  <c r="T317"/>
  <c r="R317"/>
  <c r="P317"/>
  <c r="BI312"/>
  <c r="BH312"/>
  <c r="BG312"/>
  <c r="BF312"/>
  <c r="T312"/>
  <c r="R312"/>
  <c r="P312"/>
  <c r="BI308"/>
  <c r="BH308"/>
  <c r="BG308"/>
  <c r="BF308"/>
  <c r="T308"/>
  <c r="R308"/>
  <c r="P308"/>
  <c r="BI300"/>
  <c r="BH300"/>
  <c r="BG300"/>
  <c r="BF300"/>
  <c r="T300"/>
  <c r="R300"/>
  <c r="P300"/>
  <c r="BI292"/>
  <c r="BH292"/>
  <c r="BG292"/>
  <c r="BF292"/>
  <c r="T292"/>
  <c r="R292"/>
  <c r="P292"/>
  <c r="BI287"/>
  <c r="BH287"/>
  <c r="BG287"/>
  <c r="BF287"/>
  <c r="T287"/>
  <c r="R287"/>
  <c r="P287"/>
  <c r="BI282"/>
  <c r="BH282"/>
  <c r="BG282"/>
  <c r="BF282"/>
  <c r="T282"/>
  <c r="R282"/>
  <c r="P282"/>
  <c r="BI279"/>
  <c r="BH279"/>
  <c r="BG279"/>
  <c r="BF279"/>
  <c r="T279"/>
  <c r="R279"/>
  <c r="P279"/>
  <c r="BI277"/>
  <c r="BH277"/>
  <c r="BG277"/>
  <c r="BF277"/>
  <c r="T277"/>
  <c r="R277"/>
  <c r="P277"/>
  <c r="BI274"/>
  <c r="BH274"/>
  <c r="BG274"/>
  <c r="BF274"/>
  <c r="T274"/>
  <c r="R274"/>
  <c r="P274"/>
  <c r="BI271"/>
  <c r="BH271"/>
  <c r="BG271"/>
  <c r="BF271"/>
  <c r="T271"/>
  <c r="R271"/>
  <c r="P271"/>
  <c r="BI267"/>
  <c r="BH267"/>
  <c r="BG267"/>
  <c r="BF267"/>
  <c r="T267"/>
  <c r="R267"/>
  <c r="P267"/>
  <c r="BI265"/>
  <c r="BH265"/>
  <c r="BG265"/>
  <c r="BF265"/>
  <c r="T265"/>
  <c r="R265"/>
  <c r="P265"/>
  <c r="BI262"/>
  <c r="BH262"/>
  <c r="BG262"/>
  <c r="BF262"/>
  <c r="T262"/>
  <c r="R262"/>
  <c r="P262"/>
  <c r="BI258"/>
  <c r="BH258"/>
  <c r="BG258"/>
  <c r="BF258"/>
  <c r="T258"/>
  <c r="R258"/>
  <c r="P258"/>
  <c r="BI255"/>
  <c r="BH255"/>
  <c r="BG255"/>
  <c r="BF255"/>
  <c r="T255"/>
  <c r="R255"/>
  <c r="P255"/>
  <c r="BI252"/>
  <c r="BH252"/>
  <c r="BG252"/>
  <c r="BF252"/>
  <c r="T252"/>
  <c r="R252"/>
  <c r="P252"/>
  <c r="BI249"/>
  <c r="BH249"/>
  <c r="BG249"/>
  <c r="BF249"/>
  <c r="T249"/>
  <c r="R249"/>
  <c r="P249"/>
  <c r="BI243"/>
  <c r="BH243"/>
  <c r="BG243"/>
  <c r="BF243"/>
  <c r="T243"/>
  <c r="R243"/>
  <c r="P243"/>
  <c r="BI237"/>
  <c r="BH237"/>
  <c r="BG237"/>
  <c r="BF237"/>
  <c r="T237"/>
  <c r="T231"/>
  <c r="R237"/>
  <c r="R231"/>
  <c r="P237"/>
  <c r="P231"/>
  <c r="BI232"/>
  <c r="BH232"/>
  <c r="BG232"/>
  <c r="BF232"/>
  <c r="T232"/>
  <c r="R232"/>
  <c r="P232"/>
  <c r="BI229"/>
  <c r="BH229"/>
  <c r="BG229"/>
  <c r="BF229"/>
  <c r="T229"/>
  <c r="R229"/>
  <c r="P229"/>
  <c r="BI224"/>
  <c r="BH224"/>
  <c r="BG224"/>
  <c r="BF224"/>
  <c r="T224"/>
  <c r="R224"/>
  <c r="P224"/>
  <c r="BI219"/>
  <c r="BH219"/>
  <c r="BG219"/>
  <c r="BF219"/>
  <c r="T219"/>
  <c r="R219"/>
  <c r="P219"/>
  <c r="BI212"/>
  <c r="BH212"/>
  <c r="BG212"/>
  <c r="BF212"/>
  <c r="T212"/>
  <c r="R212"/>
  <c r="P212"/>
  <c r="BI204"/>
  <c r="BH204"/>
  <c r="BG204"/>
  <c r="BF204"/>
  <c r="T204"/>
  <c r="R204"/>
  <c r="P204"/>
  <c r="BI189"/>
  <c r="BH189"/>
  <c r="BG189"/>
  <c r="BF189"/>
  <c r="T189"/>
  <c r="R189"/>
  <c r="P189"/>
  <c r="BI176"/>
  <c r="BH176"/>
  <c r="BG176"/>
  <c r="BF176"/>
  <c r="T176"/>
  <c r="R176"/>
  <c r="P176"/>
  <c r="BI168"/>
  <c r="BH168"/>
  <c r="BG168"/>
  <c r="BF168"/>
  <c r="T168"/>
  <c r="R168"/>
  <c r="P168"/>
  <c r="BI160"/>
  <c r="BH160"/>
  <c r="BG160"/>
  <c r="BF160"/>
  <c r="T160"/>
  <c r="R160"/>
  <c r="P160"/>
  <c r="BI153"/>
  <c r="BH153"/>
  <c r="BG153"/>
  <c r="BF153"/>
  <c r="T153"/>
  <c r="R153"/>
  <c r="P153"/>
  <c r="BI146"/>
  <c r="BH146"/>
  <c r="BG146"/>
  <c r="BF146"/>
  <c r="T146"/>
  <c r="R146"/>
  <c r="P146"/>
  <c r="BI134"/>
  <c r="BH134"/>
  <c r="BG134"/>
  <c r="BF134"/>
  <c r="T134"/>
  <c r="R134"/>
  <c r="P134"/>
  <c r="BI130"/>
  <c r="BH130"/>
  <c r="BG130"/>
  <c r="BF130"/>
  <c r="T130"/>
  <c r="R130"/>
  <c r="P130"/>
  <c r="BI126"/>
  <c r="BH126"/>
  <c r="BG126"/>
  <c r="BF126"/>
  <c r="T126"/>
  <c r="R126"/>
  <c r="P126"/>
  <c r="BI122"/>
  <c r="BH122"/>
  <c r="BG122"/>
  <c r="BF122"/>
  <c r="T122"/>
  <c r="R122"/>
  <c r="P122"/>
  <c r="BI116"/>
  <c r="BH116"/>
  <c r="BG116"/>
  <c r="BF116"/>
  <c r="T116"/>
  <c r="R116"/>
  <c r="P116"/>
  <c r="BI108"/>
  <c r="BH108"/>
  <c r="BG108"/>
  <c r="BF108"/>
  <c r="T108"/>
  <c r="R108"/>
  <c r="P108"/>
  <c r="BI105"/>
  <c r="BH105"/>
  <c r="BG105"/>
  <c r="BF105"/>
  <c r="T105"/>
  <c r="R105"/>
  <c r="P105"/>
  <c r="BI101"/>
  <c r="BH101"/>
  <c r="BG101"/>
  <c r="BF101"/>
  <c r="T101"/>
  <c r="R101"/>
  <c r="P101"/>
  <c r="BI96"/>
  <c r="BH96"/>
  <c r="BG96"/>
  <c r="BF96"/>
  <c r="T96"/>
  <c r="R96"/>
  <c r="P96"/>
  <c r="BI91"/>
  <c r="BH91"/>
  <c r="BG91"/>
  <c r="BF91"/>
  <c r="T91"/>
  <c r="R91"/>
  <c r="P91"/>
  <c r="J85"/>
  <c r="J84"/>
  <c r="F84"/>
  <c r="F82"/>
  <c r="E80"/>
  <c r="J55"/>
  <c r="J54"/>
  <c r="F54"/>
  <c r="F52"/>
  <c r="E50"/>
  <c r="J18"/>
  <c r="E18"/>
  <c r="F55"/>
  <c r="J17"/>
  <c r="J12"/>
  <c r="J82"/>
  <c r="E7"/>
  <c r="E78"/>
  <c i="4" r="J39"/>
  <c r="J38"/>
  <c i="1" r="AY58"/>
  <c i="4" r="J37"/>
  <c i="1" r="AX58"/>
  <c i="4" r="BI371"/>
  <c r="BH371"/>
  <c r="BG371"/>
  <c r="BF371"/>
  <c r="T371"/>
  <c r="T370"/>
  <c r="R371"/>
  <c r="R370"/>
  <c r="P371"/>
  <c r="P370"/>
  <c r="BI367"/>
  <c r="BH367"/>
  <c r="BG367"/>
  <c r="BF367"/>
  <c r="T367"/>
  <c r="T366"/>
  <c r="R367"/>
  <c r="R366"/>
  <c r="P367"/>
  <c r="P366"/>
  <c r="BI356"/>
  <c r="BH356"/>
  <c r="BG356"/>
  <c r="BF356"/>
  <c r="T356"/>
  <c r="R356"/>
  <c r="P356"/>
  <c r="BI353"/>
  <c r="BH353"/>
  <c r="BG353"/>
  <c r="BF353"/>
  <c r="T353"/>
  <c r="R353"/>
  <c r="P353"/>
  <c r="BI350"/>
  <c r="BH350"/>
  <c r="BG350"/>
  <c r="BF350"/>
  <c r="T350"/>
  <c r="R350"/>
  <c r="P350"/>
  <c r="BI347"/>
  <c r="BH347"/>
  <c r="BG347"/>
  <c r="BF347"/>
  <c r="T347"/>
  <c r="R347"/>
  <c r="P347"/>
  <c r="BI344"/>
  <c r="BH344"/>
  <c r="BG344"/>
  <c r="BF344"/>
  <c r="T344"/>
  <c r="R344"/>
  <c r="P344"/>
  <c r="BI341"/>
  <c r="BH341"/>
  <c r="BG341"/>
  <c r="BF341"/>
  <c r="T341"/>
  <c r="R341"/>
  <c r="P341"/>
  <c r="BI338"/>
  <c r="BH338"/>
  <c r="BG338"/>
  <c r="BF338"/>
  <c r="T338"/>
  <c r="R338"/>
  <c r="P338"/>
  <c r="BI336"/>
  <c r="BH336"/>
  <c r="BG336"/>
  <c r="BF336"/>
  <c r="T336"/>
  <c r="R336"/>
  <c r="P336"/>
  <c r="BI331"/>
  <c r="BH331"/>
  <c r="BG331"/>
  <c r="BF331"/>
  <c r="T331"/>
  <c r="R331"/>
  <c r="P331"/>
  <c r="BI329"/>
  <c r="BH329"/>
  <c r="BG329"/>
  <c r="BF329"/>
  <c r="T329"/>
  <c r="R329"/>
  <c r="P329"/>
  <c r="BI321"/>
  <c r="BH321"/>
  <c r="BG321"/>
  <c r="BF321"/>
  <c r="T321"/>
  <c r="R321"/>
  <c r="P321"/>
  <c r="BI317"/>
  <c r="BH317"/>
  <c r="BG317"/>
  <c r="BF317"/>
  <c r="T317"/>
  <c r="R317"/>
  <c r="P317"/>
  <c r="BI314"/>
  <c r="BH314"/>
  <c r="BG314"/>
  <c r="BF314"/>
  <c r="T314"/>
  <c r="R314"/>
  <c r="P314"/>
  <c r="BI311"/>
  <c r="BH311"/>
  <c r="BG311"/>
  <c r="BF311"/>
  <c r="T311"/>
  <c r="R311"/>
  <c r="P311"/>
  <c r="BI309"/>
  <c r="BH309"/>
  <c r="BG309"/>
  <c r="BF309"/>
  <c r="T309"/>
  <c r="R309"/>
  <c r="P309"/>
  <c r="BI306"/>
  <c r="BH306"/>
  <c r="BG306"/>
  <c r="BF306"/>
  <c r="T306"/>
  <c r="R306"/>
  <c r="P306"/>
  <c r="BI294"/>
  <c r="BH294"/>
  <c r="BG294"/>
  <c r="BF294"/>
  <c r="T294"/>
  <c r="T293"/>
  <c r="R294"/>
  <c r="R293"/>
  <c r="P294"/>
  <c r="P293"/>
  <c r="BI283"/>
  <c r="BH283"/>
  <c r="BG283"/>
  <c r="BF283"/>
  <c r="T283"/>
  <c r="R283"/>
  <c r="P283"/>
  <c r="BI273"/>
  <c r="BH273"/>
  <c r="BG273"/>
  <c r="BF273"/>
  <c r="T273"/>
  <c r="R273"/>
  <c r="P273"/>
  <c r="BI270"/>
  <c r="BH270"/>
  <c r="BG270"/>
  <c r="BF270"/>
  <c r="T270"/>
  <c r="R270"/>
  <c r="P270"/>
  <c r="BI265"/>
  <c r="BH265"/>
  <c r="BG265"/>
  <c r="BF265"/>
  <c r="T265"/>
  <c r="R265"/>
  <c r="P265"/>
  <c r="BI260"/>
  <c r="BH260"/>
  <c r="BG260"/>
  <c r="BF260"/>
  <c r="T260"/>
  <c r="R260"/>
  <c r="P260"/>
  <c r="BI254"/>
  <c r="BH254"/>
  <c r="BG254"/>
  <c r="BF254"/>
  <c r="T254"/>
  <c r="R254"/>
  <c r="P254"/>
  <c r="BI242"/>
  <c r="BH242"/>
  <c r="BG242"/>
  <c r="BF242"/>
  <c r="T242"/>
  <c r="R242"/>
  <c r="P242"/>
  <c r="BI227"/>
  <c r="BH227"/>
  <c r="BG227"/>
  <c r="BF227"/>
  <c r="T227"/>
  <c r="R227"/>
  <c r="P227"/>
  <c r="BI214"/>
  <c r="BH214"/>
  <c r="BG214"/>
  <c r="BF214"/>
  <c r="T214"/>
  <c r="R214"/>
  <c r="P214"/>
  <c r="BI206"/>
  <c r="BH206"/>
  <c r="BG206"/>
  <c r="BF206"/>
  <c r="T206"/>
  <c r="R206"/>
  <c r="P206"/>
  <c r="BI198"/>
  <c r="BH198"/>
  <c r="BG198"/>
  <c r="BF198"/>
  <c r="T198"/>
  <c r="R198"/>
  <c r="P198"/>
  <c r="BI191"/>
  <c r="BH191"/>
  <c r="BG191"/>
  <c r="BF191"/>
  <c r="T191"/>
  <c r="R191"/>
  <c r="P191"/>
  <c r="BI184"/>
  <c r="BH184"/>
  <c r="BG184"/>
  <c r="BF184"/>
  <c r="T184"/>
  <c r="R184"/>
  <c r="P184"/>
  <c r="BI172"/>
  <c r="BH172"/>
  <c r="BG172"/>
  <c r="BF172"/>
  <c r="T172"/>
  <c r="R172"/>
  <c r="P172"/>
  <c r="BI161"/>
  <c r="BH161"/>
  <c r="BG161"/>
  <c r="BF161"/>
  <c r="T161"/>
  <c r="R161"/>
  <c r="P161"/>
  <c r="BI150"/>
  <c r="BH150"/>
  <c r="BG150"/>
  <c r="BF150"/>
  <c r="T150"/>
  <c r="R150"/>
  <c r="P150"/>
  <c r="BI144"/>
  <c r="BH144"/>
  <c r="BG144"/>
  <c r="BF144"/>
  <c r="T144"/>
  <c r="R144"/>
  <c r="P144"/>
  <c r="BI129"/>
  <c r="BH129"/>
  <c r="BG129"/>
  <c r="BF129"/>
  <c r="T129"/>
  <c r="R129"/>
  <c r="P129"/>
  <c r="BI119"/>
  <c r="BH119"/>
  <c r="BG119"/>
  <c r="BF119"/>
  <c r="T119"/>
  <c r="R119"/>
  <c r="P119"/>
  <c r="BI109"/>
  <c r="BH109"/>
  <c r="BG109"/>
  <c r="BF109"/>
  <c r="T109"/>
  <c r="R109"/>
  <c r="P109"/>
  <c r="BI99"/>
  <c r="BH99"/>
  <c r="BG99"/>
  <c r="BF99"/>
  <c r="T99"/>
  <c r="R99"/>
  <c r="P99"/>
  <c r="BI96"/>
  <c r="BH96"/>
  <c r="BG96"/>
  <c r="BF96"/>
  <c r="T96"/>
  <c r="R96"/>
  <c r="P96"/>
  <c r="J90"/>
  <c r="J89"/>
  <c r="F89"/>
  <c r="F87"/>
  <c r="E85"/>
  <c r="J59"/>
  <c r="J58"/>
  <c r="F58"/>
  <c r="F56"/>
  <c r="E54"/>
  <c r="J20"/>
  <c r="E20"/>
  <c r="F90"/>
  <c r="J19"/>
  <c r="J14"/>
  <c r="J56"/>
  <c r="E7"/>
  <c r="E81"/>
  <c i="3" r="J39"/>
  <c r="J38"/>
  <c i="1" r="AY57"/>
  <c i="3" r="J37"/>
  <c i="1" r="AX57"/>
  <c i="3" r="BI369"/>
  <c r="BH369"/>
  <c r="BG369"/>
  <c r="BF369"/>
  <c r="T369"/>
  <c r="T368"/>
  <c r="T367"/>
  <c r="R369"/>
  <c r="R368"/>
  <c r="R367"/>
  <c r="P369"/>
  <c r="P368"/>
  <c r="P367"/>
  <c r="BI365"/>
  <c r="BH365"/>
  <c r="BG365"/>
  <c r="BF365"/>
  <c r="T365"/>
  <c r="T364"/>
  <c r="R365"/>
  <c r="R364"/>
  <c r="P365"/>
  <c r="P364"/>
  <c r="BI362"/>
  <c r="BH362"/>
  <c r="BG362"/>
  <c r="BF362"/>
  <c r="T362"/>
  <c r="R362"/>
  <c r="P362"/>
  <c r="BI359"/>
  <c r="BH359"/>
  <c r="BG359"/>
  <c r="BF359"/>
  <c r="T359"/>
  <c r="R359"/>
  <c r="P359"/>
  <c r="BI357"/>
  <c r="BH357"/>
  <c r="BG357"/>
  <c r="BF357"/>
  <c r="T357"/>
  <c r="R357"/>
  <c r="P357"/>
  <c r="BI353"/>
  <c r="BH353"/>
  <c r="BG353"/>
  <c r="BF353"/>
  <c r="T353"/>
  <c r="R353"/>
  <c r="P353"/>
  <c r="BI350"/>
  <c r="BH350"/>
  <c r="BG350"/>
  <c r="BF350"/>
  <c r="T350"/>
  <c r="R350"/>
  <c r="P350"/>
  <c r="BI347"/>
  <c r="BH347"/>
  <c r="BG347"/>
  <c r="BF347"/>
  <c r="T347"/>
  <c r="R347"/>
  <c r="P347"/>
  <c r="BI344"/>
  <c r="BH344"/>
  <c r="BG344"/>
  <c r="BF344"/>
  <c r="T344"/>
  <c r="R344"/>
  <c r="P344"/>
  <c r="BI338"/>
  <c r="BH338"/>
  <c r="BG338"/>
  <c r="BF338"/>
  <c r="T338"/>
  <c r="R338"/>
  <c r="P338"/>
  <c r="BI336"/>
  <c r="BH336"/>
  <c r="BG336"/>
  <c r="BF336"/>
  <c r="T336"/>
  <c r="R336"/>
  <c r="P336"/>
  <c r="BI332"/>
  <c r="BH332"/>
  <c r="BG332"/>
  <c r="BF332"/>
  <c r="T332"/>
  <c r="R332"/>
  <c r="P332"/>
  <c r="BI331"/>
  <c r="BH331"/>
  <c r="BG331"/>
  <c r="BF331"/>
  <c r="T331"/>
  <c r="R331"/>
  <c r="P331"/>
  <c r="BI329"/>
  <c r="BH329"/>
  <c r="BG329"/>
  <c r="BF329"/>
  <c r="T329"/>
  <c r="R329"/>
  <c r="P329"/>
  <c r="BI327"/>
  <c r="BH327"/>
  <c r="BG327"/>
  <c r="BF327"/>
  <c r="T327"/>
  <c r="R327"/>
  <c r="P327"/>
  <c r="BI325"/>
  <c r="BH325"/>
  <c r="BG325"/>
  <c r="BF325"/>
  <c r="T325"/>
  <c r="R325"/>
  <c r="P325"/>
  <c r="BI323"/>
  <c r="BH323"/>
  <c r="BG323"/>
  <c r="BF323"/>
  <c r="T323"/>
  <c r="R323"/>
  <c r="P323"/>
  <c r="BI321"/>
  <c r="BH321"/>
  <c r="BG321"/>
  <c r="BF321"/>
  <c r="T321"/>
  <c r="R321"/>
  <c r="P321"/>
  <c r="BI318"/>
  <c r="BH318"/>
  <c r="BG318"/>
  <c r="BF318"/>
  <c r="T318"/>
  <c r="R318"/>
  <c r="P318"/>
  <c r="BI315"/>
  <c r="BH315"/>
  <c r="BG315"/>
  <c r="BF315"/>
  <c r="T315"/>
  <c r="R315"/>
  <c r="P315"/>
  <c r="BI312"/>
  <c r="BH312"/>
  <c r="BG312"/>
  <c r="BF312"/>
  <c r="T312"/>
  <c r="R312"/>
  <c r="P312"/>
  <c r="BI310"/>
  <c r="BH310"/>
  <c r="BG310"/>
  <c r="BF310"/>
  <c r="T310"/>
  <c r="R310"/>
  <c r="P310"/>
  <c r="BI307"/>
  <c r="BH307"/>
  <c r="BG307"/>
  <c r="BF307"/>
  <c r="T307"/>
  <c r="R307"/>
  <c r="P307"/>
  <c r="BI304"/>
  <c r="BH304"/>
  <c r="BG304"/>
  <c r="BF304"/>
  <c r="T304"/>
  <c r="R304"/>
  <c r="P304"/>
  <c r="BI301"/>
  <c r="BH301"/>
  <c r="BG301"/>
  <c r="BF301"/>
  <c r="T301"/>
  <c r="R301"/>
  <c r="P301"/>
  <c r="BI297"/>
  <c r="BH297"/>
  <c r="BG297"/>
  <c r="BF297"/>
  <c r="T297"/>
  <c r="R297"/>
  <c r="P297"/>
  <c r="BI293"/>
  <c r="BH293"/>
  <c r="BG293"/>
  <c r="BF293"/>
  <c r="T293"/>
  <c r="R293"/>
  <c r="P293"/>
  <c r="BI291"/>
  <c r="BH291"/>
  <c r="BG291"/>
  <c r="BF291"/>
  <c r="T291"/>
  <c r="R291"/>
  <c r="P291"/>
  <c r="BI288"/>
  <c r="BH288"/>
  <c r="BG288"/>
  <c r="BF288"/>
  <c r="T288"/>
  <c r="R288"/>
  <c r="P288"/>
  <c r="BI285"/>
  <c r="BH285"/>
  <c r="BG285"/>
  <c r="BF285"/>
  <c r="T285"/>
  <c r="R285"/>
  <c r="P285"/>
  <c r="BI282"/>
  <c r="BH282"/>
  <c r="BG282"/>
  <c r="BF282"/>
  <c r="T282"/>
  <c r="R282"/>
  <c r="P282"/>
  <c r="BI280"/>
  <c r="BH280"/>
  <c r="BG280"/>
  <c r="BF280"/>
  <c r="T280"/>
  <c r="R280"/>
  <c r="P280"/>
  <c r="BI278"/>
  <c r="BH278"/>
  <c r="BG278"/>
  <c r="BF278"/>
  <c r="T278"/>
  <c r="R278"/>
  <c r="P278"/>
  <c r="BI276"/>
  <c r="BH276"/>
  <c r="BG276"/>
  <c r="BF276"/>
  <c r="T276"/>
  <c r="R276"/>
  <c r="P276"/>
  <c r="BI273"/>
  <c r="BH273"/>
  <c r="BG273"/>
  <c r="BF273"/>
  <c r="T273"/>
  <c r="R273"/>
  <c r="P273"/>
  <c r="BI266"/>
  <c r="BH266"/>
  <c r="BG266"/>
  <c r="BF266"/>
  <c r="T266"/>
  <c r="R266"/>
  <c r="P266"/>
  <c r="BI259"/>
  <c r="BH259"/>
  <c r="BG259"/>
  <c r="BF259"/>
  <c r="T259"/>
  <c r="T252"/>
  <c r="R259"/>
  <c r="R252"/>
  <c r="P259"/>
  <c r="P252"/>
  <c r="BI253"/>
  <c r="BH253"/>
  <c r="BG253"/>
  <c r="BF253"/>
  <c r="T253"/>
  <c r="R253"/>
  <c r="P253"/>
  <c r="BI250"/>
  <c r="BH250"/>
  <c r="BG250"/>
  <c r="BF250"/>
  <c r="T250"/>
  <c r="R250"/>
  <c r="P250"/>
  <c r="BI245"/>
  <c r="BH245"/>
  <c r="BG245"/>
  <c r="BF245"/>
  <c r="T245"/>
  <c r="R245"/>
  <c r="P245"/>
  <c r="BI240"/>
  <c r="BH240"/>
  <c r="BG240"/>
  <c r="BF240"/>
  <c r="T240"/>
  <c r="R240"/>
  <c r="P240"/>
  <c r="BI233"/>
  <c r="BH233"/>
  <c r="BG233"/>
  <c r="BF233"/>
  <c r="T233"/>
  <c r="R233"/>
  <c r="P233"/>
  <c r="BI224"/>
  <c r="BH224"/>
  <c r="BG224"/>
  <c r="BF224"/>
  <c r="T224"/>
  <c r="R224"/>
  <c r="P224"/>
  <c r="BI209"/>
  <c r="BH209"/>
  <c r="BG209"/>
  <c r="BF209"/>
  <c r="T209"/>
  <c r="R209"/>
  <c r="P209"/>
  <c r="BI192"/>
  <c r="BH192"/>
  <c r="BG192"/>
  <c r="BF192"/>
  <c r="T192"/>
  <c r="R192"/>
  <c r="P192"/>
  <c r="BI183"/>
  <c r="BH183"/>
  <c r="BG183"/>
  <c r="BF183"/>
  <c r="T183"/>
  <c r="R183"/>
  <c r="P183"/>
  <c r="BI175"/>
  <c r="BH175"/>
  <c r="BG175"/>
  <c r="BF175"/>
  <c r="T175"/>
  <c r="R175"/>
  <c r="P175"/>
  <c r="BI167"/>
  <c r="BH167"/>
  <c r="BG167"/>
  <c r="BF167"/>
  <c r="T167"/>
  <c r="R167"/>
  <c r="P167"/>
  <c r="BI159"/>
  <c r="BH159"/>
  <c r="BG159"/>
  <c r="BF159"/>
  <c r="T159"/>
  <c r="R159"/>
  <c r="P159"/>
  <c r="BI146"/>
  <c r="BH146"/>
  <c r="BG146"/>
  <c r="BF146"/>
  <c r="T146"/>
  <c r="R146"/>
  <c r="P146"/>
  <c r="BI142"/>
  <c r="BH142"/>
  <c r="BG142"/>
  <c r="BF142"/>
  <c r="T142"/>
  <c r="R142"/>
  <c r="P142"/>
  <c r="BI138"/>
  <c r="BH138"/>
  <c r="BG138"/>
  <c r="BF138"/>
  <c r="T138"/>
  <c r="R138"/>
  <c r="P138"/>
  <c r="BI135"/>
  <c r="BH135"/>
  <c r="BG135"/>
  <c r="BF135"/>
  <c r="T135"/>
  <c r="R135"/>
  <c r="P135"/>
  <c r="BI131"/>
  <c r="BH131"/>
  <c r="BG131"/>
  <c r="BF131"/>
  <c r="T131"/>
  <c r="R131"/>
  <c r="P131"/>
  <c r="BI125"/>
  <c r="BH125"/>
  <c r="BG125"/>
  <c r="BF125"/>
  <c r="T125"/>
  <c r="R125"/>
  <c r="P125"/>
  <c r="BI117"/>
  <c r="BH117"/>
  <c r="BG117"/>
  <c r="BF117"/>
  <c r="T117"/>
  <c r="R117"/>
  <c r="P117"/>
  <c r="BI114"/>
  <c r="BH114"/>
  <c r="BG114"/>
  <c r="BF114"/>
  <c r="T114"/>
  <c r="R114"/>
  <c r="P114"/>
  <c r="BI110"/>
  <c r="BH110"/>
  <c r="BG110"/>
  <c r="BF110"/>
  <c r="T110"/>
  <c r="R110"/>
  <c r="P110"/>
  <c r="BI104"/>
  <c r="BH104"/>
  <c r="BG104"/>
  <c r="BF104"/>
  <c r="T104"/>
  <c r="R104"/>
  <c r="P104"/>
  <c r="BI98"/>
  <c r="BH98"/>
  <c r="BG98"/>
  <c r="BF98"/>
  <c r="T98"/>
  <c r="R98"/>
  <c r="P98"/>
  <c r="J92"/>
  <c r="J91"/>
  <c r="F91"/>
  <c r="F89"/>
  <c r="E87"/>
  <c r="J59"/>
  <c r="J58"/>
  <c r="F58"/>
  <c r="F56"/>
  <c r="E54"/>
  <c r="J20"/>
  <c r="E20"/>
  <c r="F92"/>
  <c r="J19"/>
  <c r="J14"/>
  <c r="J89"/>
  <c r="E7"/>
  <c r="E83"/>
  <c i="2" r="J37"/>
  <c r="J36"/>
  <c i="1" r="AY55"/>
  <c i="2" r="J35"/>
  <c i="1" r="AX55"/>
  <c i="2" r="BI109"/>
  <c r="BH109"/>
  <c r="BG109"/>
  <c r="BF109"/>
  <c r="T109"/>
  <c r="R109"/>
  <c r="P109"/>
  <c r="BI107"/>
  <c r="BH107"/>
  <c r="BG107"/>
  <c r="BF107"/>
  <c r="T107"/>
  <c r="R107"/>
  <c r="P107"/>
  <c r="BI104"/>
  <c r="BH104"/>
  <c r="BG104"/>
  <c r="BF104"/>
  <c r="T104"/>
  <c r="R104"/>
  <c r="P104"/>
  <c r="BI102"/>
  <c r="BH102"/>
  <c r="BG102"/>
  <c r="BF102"/>
  <c r="T102"/>
  <c r="R102"/>
  <c r="P102"/>
  <c r="BI99"/>
  <c r="BH99"/>
  <c r="BG99"/>
  <c r="BF99"/>
  <c r="T99"/>
  <c r="R99"/>
  <c r="P99"/>
  <c r="BI97"/>
  <c r="BH97"/>
  <c r="BG97"/>
  <c r="BF97"/>
  <c r="T97"/>
  <c r="R97"/>
  <c r="P97"/>
  <c r="BI94"/>
  <c r="BH94"/>
  <c r="BG94"/>
  <c r="BF94"/>
  <c r="T94"/>
  <c r="R94"/>
  <c r="P94"/>
  <c r="BI92"/>
  <c r="BH92"/>
  <c r="BG92"/>
  <c r="BF92"/>
  <c r="T92"/>
  <c r="R92"/>
  <c r="P92"/>
  <c r="BI90"/>
  <c r="BH90"/>
  <c r="BG90"/>
  <c r="BF90"/>
  <c r="T90"/>
  <c r="R90"/>
  <c r="P90"/>
  <c r="BI89"/>
  <c r="BH89"/>
  <c r="BG89"/>
  <c r="BF89"/>
  <c r="T89"/>
  <c r="R89"/>
  <c r="P89"/>
  <c r="BI88"/>
  <c r="BH88"/>
  <c r="BG88"/>
  <c r="BF88"/>
  <c r="T88"/>
  <c r="R88"/>
  <c r="P88"/>
  <c r="BI86"/>
  <c r="BH86"/>
  <c r="BG86"/>
  <c r="BF86"/>
  <c r="T86"/>
  <c r="R86"/>
  <c r="P86"/>
  <c r="J80"/>
  <c r="J79"/>
  <c r="F79"/>
  <c r="F77"/>
  <c r="E75"/>
  <c r="J55"/>
  <c r="J54"/>
  <c r="F54"/>
  <c r="F52"/>
  <c r="E50"/>
  <c r="J18"/>
  <c r="E18"/>
  <c r="F80"/>
  <c r="J17"/>
  <c r="J12"/>
  <c r="J77"/>
  <c r="E7"/>
  <c r="E73"/>
  <c i="1" r="L50"/>
  <c r="AM50"/>
  <c r="AM49"/>
  <c r="L49"/>
  <c r="AM47"/>
  <c r="L47"/>
  <c r="L45"/>
  <c r="L44"/>
  <c i="3" r="BK331"/>
  <c r="J344"/>
  <c r="BK250"/>
  <c r="J125"/>
  <c i="4" r="BK314"/>
  <c r="BK227"/>
  <c i="5" r="BK122"/>
  <c r="BK105"/>
  <c i="6" r="BK291"/>
  <c r="J174"/>
  <c r="J268"/>
  <c i="2" r="BK90"/>
  <c i="3" r="BK285"/>
  <c i="4" r="BK309"/>
  <c r="BK254"/>
  <c r="J214"/>
  <c i="5" r="BK267"/>
  <c r="BK91"/>
  <c i="6" r="J311"/>
  <c i="2" r="J90"/>
  <c i="3" r="BK233"/>
  <c r="J282"/>
  <c r="BK344"/>
  <c r="J253"/>
  <c i="4" r="J273"/>
  <c r="BK214"/>
  <c r="J172"/>
  <c i="5" r="BK317"/>
  <c r="J274"/>
  <c i="6" r="J221"/>
  <c i="3" r="BK338"/>
  <c r="J312"/>
  <c i="5" r="J342"/>
  <c r="BK146"/>
  <c i="6" r="J132"/>
  <c i="2" r="J104"/>
  <c i="3" r="BK327"/>
  <c r="BK315"/>
  <c i="4" r="J306"/>
  <c i="5" r="J153"/>
  <c r="J160"/>
  <c i="6" r="J277"/>
  <c i="3" r="BK167"/>
  <c r="J323"/>
  <c r="BK280"/>
  <c i="4" r="J347"/>
  <c r="BK198"/>
  <c r="J344"/>
  <c i="5" r="J258"/>
  <c r="BK279"/>
  <c r="BK176"/>
  <c i="6" r="BK317"/>
  <c r="BK280"/>
  <c i="2" r="BK86"/>
  <c i="3" r="BK332"/>
  <c r="BK259"/>
  <c r="BK192"/>
  <c r="J240"/>
  <c r="J297"/>
  <c i="4" r="BK144"/>
  <c r="J144"/>
  <c i="5" r="J328"/>
  <c r="J351"/>
  <c r="J243"/>
  <c i="6" r="J139"/>
  <c r="BK277"/>
  <c r="J262"/>
  <c i="3" r="BK321"/>
  <c r="J318"/>
  <c r="J245"/>
  <c r="J167"/>
  <c i="4" r="J353"/>
  <c r="J331"/>
  <c i="5" r="J300"/>
  <c r="J345"/>
  <c i="6" r="J129"/>
  <c r="J297"/>
  <c r="BK119"/>
  <c i="3" r="BK278"/>
  <c i="5" r="BK308"/>
  <c i="6" r="BK319"/>
  <c r="BK305"/>
  <c r="BK218"/>
  <c i="4" r="J270"/>
  <c i="5" r="J252"/>
  <c r="BK101"/>
  <c i="6" r="J194"/>
  <c r="J113"/>
  <c i="3" r="BK310"/>
  <c i="4" r="J341"/>
  <c i="5" r="BK282"/>
  <c r="J334"/>
  <c i="6" r="J257"/>
  <c i="2" r="BK107"/>
  <c r="BK89"/>
  <c i="3" r="BK297"/>
  <c i="4" r="J350"/>
  <c i="5" r="J224"/>
  <c i="6" r="BK262"/>
  <c r="BK95"/>
  <c i="3" r="BK359"/>
  <c r="BK307"/>
  <c r="BK104"/>
  <c i="4" r="J96"/>
  <c i="5" r="BK255"/>
  <c i="6" r="J280"/>
  <c r="J160"/>
  <c i="1" r="AS56"/>
  <c i="3" r="BK329"/>
  <c r="BK253"/>
  <c r="J142"/>
  <c i="4" r="J329"/>
  <c r="J254"/>
  <c i="5" r="J146"/>
  <c r="BK189"/>
  <c i="6" r="BK314"/>
  <c r="BK229"/>
  <c r="BK267"/>
  <c r="J223"/>
  <c i="5" r="J262"/>
  <c r="J265"/>
  <c r="BK130"/>
  <c i="6" r="BK294"/>
  <c r="J218"/>
  <c i="2" r="BK94"/>
  <c i="3" r="J362"/>
  <c r="J310"/>
  <c i="4" r="BK99"/>
  <c i="5" r="BK243"/>
  <c r="J96"/>
  <c i="2" r="BK92"/>
  <c i="3" r="J329"/>
  <c r="J332"/>
  <c r="J98"/>
  <c r="BK301"/>
  <c r="J183"/>
  <c i="4" r="BK119"/>
  <c r="BK270"/>
  <c i="5" r="BK357"/>
  <c r="J354"/>
  <c r="J287"/>
  <c i="6" r="BK147"/>
  <c r="J216"/>
  <c r="BK268"/>
  <c r="J213"/>
  <c i="3" r="BK114"/>
  <c i="5" r="BK237"/>
  <c r="BK108"/>
  <c i="6" r="BK168"/>
  <c r="BK257"/>
  <c i="3" r="J288"/>
  <c r="J347"/>
  <c i="4" r="BK321"/>
  <c i="5" r="J282"/>
  <c i="2" r="BK109"/>
  <c r="BK97"/>
  <c i="3" r="J291"/>
  <c i="4" r="BK294"/>
  <c r="BK273"/>
  <c i="5" r="BK277"/>
  <c r="BK345"/>
  <c r="BK342"/>
  <c i="6" r="BK180"/>
  <c i="5" r="J277"/>
  <c r="BK334"/>
  <c r="J292"/>
  <c i="6" r="J301"/>
  <c r="J126"/>
  <c r="BK135"/>
  <c i="3" r="J135"/>
  <c r="J159"/>
  <c r="BK312"/>
  <c r="J321"/>
  <c i="4" r="J184"/>
  <c r="BK206"/>
  <c i="5" r="J229"/>
  <c r="BK134"/>
  <c i="6" r="J248"/>
  <c r="J267"/>
  <c i="3" r="J278"/>
  <c r="BK224"/>
  <c r="BK291"/>
  <c r="BK209"/>
  <c i="4" r="BK336"/>
  <c r="J283"/>
  <c i="5" r="J255"/>
  <c r="BK252"/>
  <c r="BK312"/>
  <c i="6" r="BK113"/>
  <c r="BK223"/>
  <c i="2" r="F35"/>
  <c i="4" r="J314"/>
  <c i="5" r="BK274"/>
  <c i="6" r="J210"/>
  <c i="2" r="F34"/>
  <c i="3" r="J315"/>
  <c r="J233"/>
  <c i="4" r="BK109"/>
  <c r="BK331"/>
  <c r="BK356"/>
  <c i="5" r="BK262"/>
  <c r="BK339"/>
  <c r="J317"/>
  <c i="6" r="J289"/>
  <c r="BK289"/>
  <c r="J105"/>
  <c i="2" r="BK88"/>
  <c i="5" r="BK320"/>
  <c r="J134"/>
  <c r="BK116"/>
  <c i="6" r="BK307"/>
  <c i="2" r="BK104"/>
  <c i="3" r="BK369"/>
  <c r="BK266"/>
  <c i="4" r="J109"/>
  <c i="5" r="J267"/>
  <c i="6" r="J285"/>
  <c i="2" r="J102"/>
  <c i="3" r="BK347"/>
  <c r="J338"/>
  <c i="4" r="J309"/>
  <c r="BK265"/>
  <c i="5" r="J279"/>
  <c r="J232"/>
  <c i="6" r="J163"/>
  <c r="BK213"/>
  <c i="3" r="J285"/>
  <c r="BK357"/>
  <c i="4" r="J265"/>
  <c r="J206"/>
  <c i="5" r="J339"/>
  <c r="BK168"/>
  <c r="BK229"/>
  <c r="J108"/>
  <c i="6" r="BK301"/>
  <c r="J291"/>
  <c i="2" r="J88"/>
  <c i="3" r="BK304"/>
  <c r="J293"/>
  <c r="J327"/>
  <c r="J209"/>
  <c i="4" r="J336"/>
  <c r="BK317"/>
  <c i="5" r="J357"/>
  <c r="J168"/>
  <c r="BK153"/>
  <c i="6" r="BK248"/>
  <c r="BK202"/>
  <c r="BK174"/>
  <c i="3" r="J114"/>
  <c r="BK336"/>
  <c r="J259"/>
  <c i="4" r="J321"/>
  <c r="BK184"/>
  <c i="5" r="J204"/>
  <c r="J130"/>
  <c i="2" r="J97"/>
  <c i="3" r="J336"/>
  <c r="BK183"/>
  <c r="J365"/>
  <c r="J266"/>
  <c i="4" r="BK344"/>
  <c r="BK350"/>
  <c i="5" r="J91"/>
  <c r="BK96"/>
  <c r="J122"/>
  <c i="6" r="J135"/>
  <c r="BK194"/>
  <c r="BK154"/>
  <c i="3" r="J104"/>
  <c i="4" r="J129"/>
  <c i="5" r="BK287"/>
  <c i="6" r="J95"/>
  <c r="J123"/>
  <c i="2" r="J92"/>
  <c i="3" r="BK318"/>
  <c i="4" r="BK96"/>
  <c i="6" r="BK285"/>
  <c i="2" r="J107"/>
  <c i="3" r="BK362"/>
  <c r="J280"/>
  <c i="4" r="BK283"/>
  <c r="BK347"/>
  <c i="5" r="BK351"/>
  <c i="6" r="J319"/>
  <c r="J168"/>
  <c i="3" r="BK350"/>
  <c r="BK282"/>
  <c r="BK135"/>
  <c i="4" r="BK172"/>
  <c r="BK150"/>
  <c i="5" r="J116"/>
  <c r="BK126"/>
  <c i="6" r="BK100"/>
  <c r="J154"/>
  <c r="J119"/>
  <c i="3" r="J353"/>
  <c r="BK125"/>
  <c r="J117"/>
  <c r="J301"/>
  <c r="J192"/>
  <c i="4" r="J311"/>
  <c r="BK311"/>
  <c i="5" r="BK232"/>
  <c r="BK292"/>
  <c r="J126"/>
  <c i="6" r="BK311"/>
  <c r="J307"/>
  <c i="3" r="BK365"/>
  <c r="BK110"/>
  <c r="BK353"/>
  <c r="BK159"/>
  <c i="4" r="J338"/>
  <c r="BK260"/>
  <c r="J242"/>
  <c i="5" r="BK204"/>
  <c r="BK160"/>
  <c i="6" r="BK210"/>
  <c r="J232"/>
  <c i="2" r="J99"/>
  <c i="3" r="J357"/>
  <c r="BK273"/>
  <c i="4" r="J150"/>
  <c r="BK367"/>
  <c i="5" r="J308"/>
  <c r="BK328"/>
  <c i="6" r="BK105"/>
  <c i="3" r="J369"/>
  <c r="J131"/>
  <c r="BK276"/>
  <c i="4" r="J367"/>
  <c r="BK306"/>
  <c i="5" r="BK224"/>
  <c r="J271"/>
  <c i="6" r="J305"/>
  <c r="J273"/>
  <c r="J229"/>
  <c r="J239"/>
  <c i="4" r="J191"/>
  <c i="5" r="J189"/>
  <c i="6" r="J317"/>
  <c i="2" r="J89"/>
  <c i="3" r="J175"/>
  <c i="4" r="J371"/>
  <c i="5" r="J101"/>
  <c i="2" r="J109"/>
  <c i="3" r="BK288"/>
  <c i="4" r="BK371"/>
  <c i="5" r="J219"/>
  <c r="BK300"/>
  <c i="6" r="BK129"/>
  <c r="BK297"/>
  <c i="3" r="J138"/>
  <c r="J331"/>
  <c r="J146"/>
  <c i="4" r="BK191"/>
  <c r="J317"/>
  <c r="J161"/>
  <c i="5" r="BK265"/>
  <c r="J312"/>
  <c i="6" r="BK216"/>
  <c r="BK221"/>
  <c i="2" r="F36"/>
  <c i="3" r="J304"/>
  <c r="BK131"/>
  <c i="4" r="BK161"/>
  <c r="J99"/>
  <c i="5" r="BK271"/>
  <c r="BK349"/>
  <c i="6" r="J180"/>
  <c r="BK139"/>
  <c r="BK132"/>
  <c i="2" r="F37"/>
  <c i="4" r="BK353"/>
  <c i="5" r="J326"/>
  <c r="J349"/>
  <c r="BK322"/>
  <c i="6" r="J314"/>
  <c r="BK126"/>
  <c r="BK163"/>
  <c i="3" r="BK240"/>
  <c r="BK323"/>
  <c r="J110"/>
  <c i="4" r="BK338"/>
  <c i="5" r="BK354"/>
  <c r="J212"/>
  <c i="2" r="BK102"/>
  <c i="3" r="J307"/>
  <c r="BK175"/>
  <c r="J325"/>
  <c r="BK117"/>
  <c i="4" r="J198"/>
  <c r="J356"/>
  <c r="J227"/>
  <c i="5" r="J176"/>
  <c r="BK212"/>
  <c r="BK219"/>
  <c i="6" r="J187"/>
  <c r="BK160"/>
  <c r="J100"/>
  <c i="2" r="J34"/>
  <c i="5" r="BK326"/>
  <c i="6" r="J147"/>
  <c r="BK187"/>
  <c i="2" r="BK99"/>
  <c i="3" r="BK245"/>
  <c r="BK98"/>
  <c i="4" r="BK242"/>
  <c i="5" r="J237"/>
  <c i="6" r="BK123"/>
  <c i="2" r="J94"/>
  <c i="3" r="BK142"/>
  <c r="BK138"/>
  <c i="4" r="BK129"/>
  <c i="5" r="J322"/>
  <c i="6" r="BK273"/>
  <c r="BK239"/>
  <c i="3" r="J273"/>
  <c r="BK293"/>
  <c r="J250"/>
  <c i="4" r="BK341"/>
  <c r="BK329"/>
  <c i="5" r="J105"/>
  <c r="J320"/>
  <c r="J249"/>
  <c i="6" r="J202"/>
  <c r="BK232"/>
  <c i="2" r="J86"/>
  <c i="3" r="BK325"/>
  <c r="J224"/>
  <c r="BK146"/>
  <c r="J350"/>
  <c r="J359"/>
  <c r="J276"/>
  <c i="4" r="J260"/>
  <c r="J119"/>
  <c r="J294"/>
  <c i="5" r="BK249"/>
  <c r="BK258"/>
  <c i="6" r="J157"/>
  <c r="J294"/>
  <c r="BK157"/>
  <c i="2" l="1" r="R101"/>
  <c i="3" r="R296"/>
  <c i="4" r="P272"/>
  <c r="T320"/>
  <c i="5" r="P90"/>
  <c r="R242"/>
  <c r="P261"/>
  <c r="P333"/>
  <c r="P348"/>
  <c i="6" r="R94"/>
  <c r="BK162"/>
  <c r="J162"/>
  <c r="J62"/>
  <c r="T162"/>
  <c r="R173"/>
  <c r="R276"/>
  <c i="2" r="BK101"/>
  <c r="J101"/>
  <c r="J62"/>
  <c i="3" r="T97"/>
  <c r="T296"/>
  <c i="4" r="R272"/>
  <c r="P320"/>
  <c i="5" r="T90"/>
  <c r="T242"/>
  <c r="T261"/>
  <c r="R333"/>
  <c r="R348"/>
  <c i="6" r="P209"/>
  <c r="R300"/>
  <c r="R299"/>
  <c i="2" r="BK85"/>
  <c r="T101"/>
  <c i="3" r="BK97"/>
  <c r="J97"/>
  <c r="J65"/>
  <c r="BK265"/>
  <c r="J265"/>
  <c r="J67"/>
  <c r="BK287"/>
  <c r="J287"/>
  <c r="J68"/>
  <c r="T287"/>
  <c i="4" r="BK272"/>
  <c r="J272"/>
  <c r="J66"/>
  <c r="BK320"/>
  <c r="J320"/>
  <c r="J69"/>
  <c i="5" r="BK90"/>
  <c r="J90"/>
  <c r="J61"/>
  <c r="P242"/>
  <c r="BK261"/>
  <c r="J261"/>
  <c r="J64"/>
  <c r="R261"/>
  <c r="T333"/>
  <c i="6" r="BK94"/>
  <c r="R162"/>
  <c r="T173"/>
  <c r="R288"/>
  <c i="2" r="P85"/>
  <c r="BK106"/>
  <c r="J106"/>
  <c r="J63"/>
  <c i="3" r="R97"/>
  <c r="P296"/>
  <c r="T356"/>
  <c i="4" r="BK95"/>
  <c r="J95"/>
  <c r="J65"/>
  <c r="P305"/>
  <c i="5" r="BK242"/>
  <c r="J242"/>
  <c r="J63"/>
  <c r="BK333"/>
  <c r="J333"/>
  <c r="J66"/>
  <c i="6" r="R209"/>
  <c r="BK300"/>
  <c r="J300"/>
  <c r="J70"/>
  <c i="2" r="P101"/>
  <c i="3" r="R265"/>
  <c r="R287"/>
  <c r="P356"/>
  <c i="4" r="T95"/>
  <c r="T94"/>
  <c r="T93"/>
  <c r="T305"/>
  <c i="5" r="R270"/>
  <c r="BK348"/>
  <c r="J348"/>
  <c r="J67"/>
  <c i="6" r="T209"/>
  <c i="2" r="T85"/>
  <c r="R106"/>
  <c i="3" r="BK296"/>
  <c r="J296"/>
  <c r="J69"/>
  <c r="R356"/>
  <c i="4" r="T272"/>
  <c r="BK305"/>
  <c r="J305"/>
  <c r="J68"/>
  <c i="5" r="P270"/>
  <c i="6" r="T94"/>
  <c r="P162"/>
  <c r="BK173"/>
  <c r="J173"/>
  <c r="J63"/>
  <c r="BK276"/>
  <c r="J276"/>
  <c r="J66"/>
  <c r="BK288"/>
  <c r="J288"/>
  <c r="J67"/>
  <c i="2" r="R85"/>
  <c r="R84"/>
  <c r="R83"/>
  <c r="T106"/>
  <c i="3" r="P97"/>
  <c r="T265"/>
  <c i="4" r="P95"/>
  <c r="P94"/>
  <c r="P93"/>
  <c i="1" r="AU58"/>
  <c i="4" r="R305"/>
  <c i="5" r="BK270"/>
  <c r="J270"/>
  <c r="J65"/>
  <c i="6" r="P94"/>
  <c r="P173"/>
  <c r="T276"/>
  <c r="P288"/>
  <c r="P300"/>
  <c r="P299"/>
  <c r="BK310"/>
  <c r="J310"/>
  <c r="J72"/>
  <c r="R310"/>
  <c r="R309"/>
  <c i="2" r="P106"/>
  <c i="3" r="P265"/>
  <c r="P287"/>
  <c r="BK356"/>
  <c r="J356"/>
  <c r="J70"/>
  <c i="4" r="R95"/>
  <c r="R94"/>
  <c r="R93"/>
  <c r="R320"/>
  <c i="5" r="R90"/>
  <c r="R89"/>
  <c r="R88"/>
  <c r="T270"/>
  <c r="T348"/>
  <c i="6" r="BK209"/>
  <c r="J209"/>
  <c r="J65"/>
  <c r="P276"/>
  <c r="T288"/>
  <c r="T300"/>
  <c r="T299"/>
  <c r="P310"/>
  <c r="P309"/>
  <c r="T310"/>
  <c r="T309"/>
  <c i="3" r="BK364"/>
  <c r="J364"/>
  <c r="J71"/>
  <c r="BK368"/>
  <c r="J368"/>
  <c r="J73"/>
  <c i="5" r="BK356"/>
  <c r="J356"/>
  <c r="J68"/>
  <c i="3" r="BK252"/>
  <c r="J252"/>
  <c r="J66"/>
  <c i="4" r="BK293"/>
  <c r="J293"/>
  <c r="J67"/>
  <c r="BK370"/>
  <c r="J370"/>
  <c r="J71"/>
  <c i="5" r="BK231"/>
  <c r="J231"/>
  <c r="J62"/>
  <c i="6" r="BK201"/>
  <c r="J201"/>
  <c r="J64"/>
  <c r="BK296"/>
  <c r="J296"/>
  <c r="J68"/>
  <c i="4" r="BK366"/>
  <c r="J366"/>
  <c r="J70"/>
  <c i="6" r="BE100"/>
  <c r="BE105"/>
  <c r="BE119"/>
  <c r="BE129"/>
  <c r="BE154"/>
  <c r="BE157"/>
  <c r="BE168"/>
  <c r="BE248"/>
  <c r="E48"/>
  <c r="BE123"/>
  <c r="BE135"/>
  <c r="BE147"/>
  <c r="BE180"/>
  <c r="BE187"/>
  <c r="BE202"/>
  <c r="BE223"/>
  <c r="BE273"/>
  <c r="BE289"/>
  <c r="BE294"/>
  <c i="5" r="BK89"/>
  <c r="J89"/>
  <c r="J60"/>
  <c i="6" r="BE126"/>
  <c r="BE229"/>
  <c r="BE232"/>
  <c r="BE268"/>
  <c r="BE285"/>
  <c r="BE305"/>
  <c r="BE307"/>
  <c r="BE314"/>
  <c r="F89"/>
  <c r="BE113"/>
  <c r="BE221"/>
  <c r="BE194"/>
  <c r="BE210"/>
  <c r="BE216"/>
  <c r="BE317"/>
  <c r="BE95"/>
  <c r="BE132"/>
  <c r="BE280"/>
  <c r="BE291"/>
  <c r="BE297"/>
  <c r="BE301"/>
  <c r="BE311"/>
  <c r="BE319"/>
  <c r="J52"/>
  <c r="BE139"/>
  <c r="BE160"/>
  <c r="BE163"/>
  <c r="BE174"/>
  <c r="BE213"/>
  <c r="BE218"/>
  <c r="BE239"/>
  <c r="BE257"/>
  <c r="BE262"/>
  <c r="BE267"/>
  <c r="BE277"/>
  <c i="5" r="BE91"/>
  <c r="BE101"/>
  <c i="4" r="BK94"/>
  <c r="J94"/>
  <c r="J64"/>
  <c i="5" r="J52"/>
  <c r="BE108"/>
  <c r="BE160"/>
  <c r="F85"/>
  <c r="BE96"/>
  <c r="BE105"/>
  <c r="BE116"/>
  <c r="BE126"/>
  <c r="BE212"/>
  <c r="BE229"/>
  <c r="BE237"/>
  <c r="BE252"/>
  <c r="BE271"/>
  <c r="BE326"/>
  <c r="BE308"/>
  <c r="BE317"/>
  <c r="BE320"/>
  <c r="BE322"/>
  <c r="BE328"/>
  <c r="BE342"/>
  <c r="BE345"/>
  <c r="BE351"/>
  <c r="BE122"/>
  <c r="BE219"/>
  <c r="BE232"/>
  <c r="BE258"/>
  <c r="BE262"/>
  <c r="BE277"/>
  <c r="BE282"/>
  <c r="BE287"/>
  <c r="BE292"/>
  <c r="BE300"/>
  <c r="BE349"/>
  <c r="E48"/>
  <c r="BE130"/>
  <c r="BE134"/>
  <c r="BE146"/>
  <c r="BE168"/>
  <c r="BE176"/>
  <c r="BE189"/>
  <c r="BE204"/>
  <c r="BE224"/>
  <c r="BE243"/>
  <c r="BE255"/>
  <c r="BE265"/>
  <c r="BE267"/>
  <c r="BE274"/>
  <c r="BE279"/>
  <c r="BE312"/>
  <c r="BE339"/>
  <c r="BE153"/>
  <c r="BE249"/>
  <c r="BE334"/>
  <c r="BE354"/>
  <c r="BE357"/>
  <c i="4" r="BE109"/>
  <c r="BE150"/>
  <c r="BE172"/>
  <c r="BE206"/>
  <c r="E50"/>
  <c r="F59"/>
  <c r="BE119"/>
  <c r="BE260"/>
  <c r="BE265"/>
  <c r="BE270"/>
  <c r="BE306"/>
  <c r="BE309"/>
  <c r="BE321"/>
  <c r="BE329"/>
  <c r="BE353"/>
  <c r="BE356"/>
  <c i="3" r="BK96"/>
  <c r="J96"/>
  <c r="J64"/>
  <c i="4" r="J87"/>
  <c r="BE96"/>
  <c r="BE144"/>
  <c r="BE184"/>
  <c r="BE331"/>
  <c r="BE336"/>
  <c r="BE129"/>
  <c r="BE198"/>
  <c r="BE242"/>
  <c r="BE311"/>
  <c i="3" r="BK367"/>
  <c r="J367"/>
  <c r="J72"/>
  <c i="4" r="BE99"/>
  <c r="BE191"/>
  <c r="BE227"/>
  <c r="BE273"/>
  <c r="BE347"/>
  <c r="BE161"/>
  <c r="BE338"/>
  <c r="BE371"/>
  <c r="BE254"/>
  <c r="BE283"/>
  <c r="BE317"/>
  <c r="BE344"/>
  <c r="BE350"/>
  <c r="BE367"/>
  <c r="BE214"/>
  <c r="BE294"/>
  <c r="BE314"/>
  <c r="BE341"/>
  <c i="3" r="BE146"/>
  <c i="2" r="J85"/>
  <c r="J61"/>
  <c i="3" r="J56"/>
  <c r="BE114"/>
  <c r="BE125"/>
  <c r="BE135"/>
  <c r="BE159"/>
  <c r="BE192"/>
  <c r="BE117"/>
  <c r="BE142"/>
  <c r="BE183"/>
  <c r="BE250"/>
  <c r="BE282"/>
  <c r="BE293"/>
  <c r="BE325"/>
  <c r="BE209"/>
  <c r="BE307"/>
  <c r="BE315"/>
  <c r="BE338"/>
  <c r="F59"/>
  <c r="BE175"/>
  <c r="BE245"/>
  <c r="BE253"/>
  <c r="BE259"/>
  <c r="BE304"/>
  <c r="BE318"/>
  <c r="BE321"/>
  <c r="BE344"/>
  <c r="BE224"/>
  <c r="BE278"/>
  <c r="BE291"/>
  <c r="BE297"/>
  <c r="BE332"/>
  <c r="BE353"/>
  <c r="E50"/>
  <c r="BE104"/>
  <c r="BE138"/>
  <c r="BE167"/>
  <c r="BE233"/>
  <c r="BE240"/>
  <c r="BE266"/>
  <c r="BE273"/>
  <c r="BE276"/>
  <c r="BE312"/>
  <c r="BE329"/>
  <c r="BE331"/>
  <c r="BE336"/>
  <c r="BE357"/>
  <c r="BE362"/>
  <c r="BE98"/>
  <c r="BE110"/>
  <c r="BE131"/>
  <c r="BE280"/>
  <c r="BE285"/>
  <c r="BE288"/>
  <c r="BE301"/>
  <c r="BE310"/>
  <c r="BE323"/>
  <c r="BE327"/>
  <c r="BE347"/>
  <c r="BE350"/>
  <c r="BE359"/>
  <c r="BE365"/>
  <c r="BE369"/>
  <c i="2" r="E48"/>
  <c r="J52"/>
  <c r="F55"/>
  <c r="BE86"/>
  <c r="BE88"/>
  <c r="BE89"/>
  <c r="BE90"/>
  <c r="BE92"/>
  <c r="BE94"/>
  <c r="BE97"/>
  <c r="BE99"/>
  <c r="BE102"/>
  <c r="BE104"/>
  <c r="BE107"/>
  <c r="BE109"/>
  <c i="1" r="BA55"/>
  <c r="AW55"/>
  <c r="BC55"/>
  <c r="BB55"/>
  <c r="BD55"/>
  <c i="3" r="J36"/>
  <c i="1" r="AW57"/>
  <c i="3" r="F37"/>
  <c i="1" r="BB57"/>
  <c i="3" r="F38"/>
  <c i="1" r="BC57"/>
  <c i="3" r="F36"/>
  <c i="1" r="BA57"/>
  <c i="6" r="F35"/>
  <c i="1" r="BB60"/>
  <c i="6" r="F34"/>
  <c i="1" r="BA60"/>
  <c i="5" r="F34"/>
  <c i="1" r="BA59"/>
  <c i="4" r="F37"/>
  <c i="1" r="BB58"/>
  <c i="6" r="F36"/>
  <c i="1" r="BC60"/>
  <c i="5" r="J34"/>
  <c i="1" r="AW59"/>
  <c i="5" r="F35"/>
  <c i="1" r="BB59"/>
  <c i="6" r="F37"/>
  <c i="1" r="BD60"/>
  <c i="4" r="F36"/>
  <c i="1" r="BA58"/>
  <c i="5" r="F36"/>
  <c i="1" r="BC59"/>
  <c i="4" r="J36"/>
  <c i="1" r="AW58"/>
  <c r="AS54"/>
  <c i="6" r="J34"/>
  <c i="1" r="AW60"/>
  <c i="3" r="F39"/>
  <c i="1" r="BD57"/>
  <c i="4" r="F38"/>
  <c i="1" r="BC58"/>
  <c i="5" r="F37"/>
  <c i="1" r="BD59"/>
  <c i="4" r="F39"/>
  <c i="1" r="BD58"/>
  <c i="3" l="1" r="R96"/>
  <c r="R95"/>
  <c r="P96"/>
  <c r="P95"/>
  <c i="1" r="AU57"/>
  <c i="2" r="T84"/>
  <c r="T83"/>
  <c i="5" r="T89"/>
  <c r="T88"/>
  <c i="6" r="P93"/>
  <c r="P92"/>
  <c i="1" r="AU60"/>
  <c i="6" r="BK93"/>
  <c r="J93"/>
  <c r="J60"/>
  <c i="2" r="BK84"/>
  <c r="J84"/>
  <c r="J60"/>
  <c i="6" r="T93"/>
  <c r="T92"/>
  <c i="2" r="P84"/>
  <c r="P83"/>
  <c i="1" r="AU55"/>
  <c i="3" r="T96"/>
  <c r="T95"/>
  <c i="6" r="R93"/>
  <c r="R92"/>
  <c i="5" r="P89"/>
  <c r="P88"/>
  <c i="1" r="AU59"/>
  <c i="6" r="J94"/>
  <c r="J61"/>
  <c r="BK309"/>
  <c r="J309"/>
  <c r="J71"/>
  <c r="BK299"/>
  <c r="J299"/>
  <c r="J69"/>
  <c i="5" r="BK88"/>
  <c r="J88"/>
  <c i="4" r="BK93"/>
  <c r="J93"/>
  <c r="J63"/>
  <c i="3" r="BK95"/>
  <c r="J95"/>
  <c i="4" r="J35"/>
  <c i="1" r="AV58"/>
  <c r="AT58"/>
  <c r="AU56"/>
  <c i="5" r="F33"/>
  <c i="1" r="AZ59"/>
  <c i="6" r="J33"/>
  <c i="1" r="AV60"/>
  <c r="AT60"/>
  <c i="3" r="J35"/>
  <c i="1" r="AV57"/>
  <c r="AT57"/>
  <c i="3" r="F35"/>
  <c i="1" r="AZ57"/>
  <c i="3" r="J32"/>
  <c i="1" r="AG57"/>
  <c r="BB56"/>
  <c r="BA56"/>
  <c i="2" r="J33"/>
  <c i="1" r="AV55"/>
  <c r="AT55"/>
  <c r="BD56"/>
  <c r="BC56"/>
  <c r="AY56"/>
  <c i="4" r="F35"/>
  <c i="1" r="AZ58"/>
  <c i="5" r="J33"/>
  <c i="1" r="AV59"/>
  <c r="AT59"/>
  <c i="2" r="F33"/>
  <c i="1" r="AZ55"/>
  <c i="5" r="J30"/>
  <c i="1" r="AG59"/>
  <c i="6" r="F33"/>
  <c i="1" r="AZ60"/>
  <c i="2" l="1" r="BK83"/>
  <c r="J83"/>
  <c r="J59"/>
  <c i="6" r="BK92"/>
  <c r="J92"/>
  <c r="J59"/>
  <c i="1" r="AN59"/>
  <c i="5" r="J59"/>
  <c r="J39"/>
  <c i="1" r="AN57"/>
  <c i="3" r="J63"/>
  <c r="J41"/>
  <c i="1" r="BD54"/>
  <c r="W33"/>
  <c r="AW56"/>
  <c r="BA54"/>
  <c r="W30"/>
  <c r="AZ56"/>
  <c r="AV56"/>
  <c r="AX56"/>
  <c r="AU54"/>
  <c i="4" r="J32"/>
  <c i="1" r="AG58"/>
  <c r="AN58"/>
  <c r="BC54"/>
  <c r="W32"/>
  <c r="BB54"/>
  <c r="W31"/>
  <c i="4" l="1" r="J41"/>
  <c i="1" r="AW54"/>
  <c r="AK30"/>
  <c i="2" r="J30"/>
  <c i="1" r="AG55"/>
  <c r="AN55"/>
  <c r="AT56"/>
  <c r="AX54"/>
  <c r="AG56"/>
  <c i="6" r="J30"/>
  <c i="1" r="AG60"/>
  <c r="AY54"/>
  <c r="AZ54"/>
  <c r="W29"/>
  <c i="2" l="1" r="J39"/>
  <c i="6" r="J39"/>
  <c i="1" r="AN56"/>
  <c r="AN60"/>
  <c r="AG54"/>
  <c r="AK26"/>
  <c r="AV54"/>
  <c r="AK29"/>
  <c r="AK35"/>
  <c l="1" r="AT54"/>
  <c r="AN54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<sst xmlns="http://schemas.openxmlformats.org/spreadsheetml/2006/main">
  <si>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</si>
  <si>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</si>
  <si>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</si>
  <si>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</si>
  <si>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</si>
  <si>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{03a68dea-8214-45a1-8901-4dfe2401aa8a}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</si>
  <si>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</si>
  <si>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</si>
  <si>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</si>
  <si>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</si>
  <si>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</si>
  <si>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</si>
  <si>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</si>
  <si>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</si>
  <si>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2025/05/04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</si>
  <si>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</si>
  <si>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</si>
  <si>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Rataje - dostavba kanalizace včetně kanalizačních přípojek a zatrubnění silničního příkopu na západním okraji obce</t>
  </si>
  <si>
    <t>KSO:</t>
  </si>
  <si>
    <t>827 2</t>
  </si>
  <si>
    <t>CC-CZ:</t>
  </si>
  <si>
    <t>2223</t>
  </si>
  <si>
    <t>Místo:</t>
  </si>
  <si>
    <t>Rataje</t>
  </si>
  <si>
    <t>Datum:</t>
  </si>
  <si>
    <t>11. 3. 2025</t>
  </si>
  <si>
    <t>CZ-CPV:</t>
  </si>
  <si>
    <t>45000000-7</t>
  </si>
  <si>
    <t>CZ-CPA:</t>
  </si>
  <si>
    <t>42</t>
  </si>
  <si>
    <t>Zadavatel:</t>
  </si>
  <si>
    <t>IČ:</t>
  </si>
  <si>
    <t>00252786</t>
  </si>
  <si>
    <t>Obec Rataje</t>
  </si>
  <si>
    <t>DIČ:</t>
  </si>
  <si>
    <t>CZ00252786</t>
  </si>
  <si>
    <t>Účastník:</t>
  </si>
  <si>
    <t>Vyplň údaj</t>
  </si>
  <si>
    <t>Projektant:</t>
  </si>
  <si>
    <t>28159721</t>
  </si>
  <si>
    <t>VAK projekt s.r.o.</t>
  </si>
  <si>
    <t>CZ28159721</t>
  </si>
  <si>
    <t>True</t>
  </si>
  <si>
    <t>Zpracovatel:</t>
  </si>
  <si>
    <t/>
  </si>
  <si>
    <t>Ing. Martina Zamlinská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</si>
  <si>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</si>
  <si>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</si>
  <si>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</si>
  <si>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</si>
  <si>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</si>
  <si>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</si>
  <si>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</si>
  <si>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</si>
  <si>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</si>
  <si>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</si>
  <si>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</si>
  <si>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</si>
  <si>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</si>
  <si>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</si>
  <si>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</si>
  <si>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</si>
  <si>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</si>
  <si>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</si>
  <si>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</si>
  <si>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</si>
  <si>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</si>
  <si>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</si>
  <si>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</si>
  <si>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</si>
  <si>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</si>
  <si>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</si>
  <si>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</si>
  <si>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</si>
  <si>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</si>
  <si>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</si>
  <si>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</si>
  <si>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</si>
  <si>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</si>
  <si>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</si>
  <si>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</si>
  <si>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</si>
  <si>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</si>
  <si>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</si>
  <si>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</si>
  <si>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</si>
  <si>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</si>
  <si>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VRN-00</t>
  </si>
  <si>
    <t>Vedlejší rozpočtové náklady</t>
  </si>
  <si>
    <t>VON</t>
  </si>
  <si>
    <t>1</t>
  </si>
  <si>
    <t>{33283c9c-fc61-4eff-b2ba-8d344bb5ed3f}</t>
  </si>
  <si>
    <t>2</t>
  </si>
  <si>
    <t>SO-01</t>
  </si>
  <si>
    <t>Splašková kanalizace včetně přípojek</t>
  </si>
  <si>
    <t>STA</t>
  </si>
  <si>
    <t>{9de542b9-869b-41db-ab92-e490d524083f}</t>
  </si>
  <si>
    <t>SO-01.1</t>
  </si>
  <si>
    <t xml:space="preserve">Splašková kanalizace </t>
  </si>
  <si>
    <t>Soupis</t>
  </si>
  <si>
    <t>{388acc87-2816-461d-96e9-93cdbf8b1ceb}</t>
  </si>
  <si>
    <t>SO-01.2</t>
  </si>
  <si>
    <t>Splašková kanalizace - přípojky</t>
  </si>
  <si>
    <t>{51f4588d-c26b-4e9f-8494-c4dd2163f5d4}</t>
  </si>
  <si>
    <t>SO-02</t>
  </si>
  <si>
    <t>Přeložka dešťové kanalizace</t>
  </si>
  <si>
    <t>{96cc1c79-3195-48b8-9523-61ac0b1fffd0}</t>
  </si>
  <si>
    <t>SO-03</t>
  </si>
  <si>
    <t>Zatrubnění silničního příkopu</t>
  </si>
  <si>
    <t>{81568e98-0d73-4ce4-93d1-427ae3cb5c2f}</t>
  </si>
  <si>
    <t>KRYCÍ LIST SOUPISU PRACÍ</t>
  </si>
  <si>
    <t>Objekt:</t>
  </si>
  <si>
    <t>VRN-00 - Vedlejší rozpočtové náklady</t>
  </si>
  <si>
    <t>REKAPITULACE ČLENĚNÍ SOUPISU PRACÍ</t>
  </si>
  <si>
    <t>Kód dílu - Popis</t>
  </si>
  <si>
    <t>Cena celkem [CZK]</t>
  </si>
  <si>
    <t>-1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</si>
  <si>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</si>
  <si>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</si>
  <si>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</si>
  <si>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</si>
  <si>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</si>
  <si>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</si>
  <si>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</si>
  <si>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</si>
  <si>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</si>
  <si>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</si>
  <si>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</si>
  <si>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</si>
  <si>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</si>
  <si>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</si>
  <si>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</si>
  <si>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</si>
  <si>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</si>
  <si>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VRN</t>
  </si>
  <si>
    <t>5</t>
  </si>
  <si>
    <t>ROZPOCET</t>
  </si>
  <si>
    <t>VRN1</t>
  </si>
  <si>
    <t>Průzkumné, geodetické a projektové práce</t>
  </si>
  <si>
    <t>K</t>
  </si>
  <si>
    <t>012-1</t>
  </si>
  <si>
    <t>Vytýčení stávajících sítí</t>
  </si>
  <si>
    <t>soubor</t>
  </si>
  <si>
    <t>1024</t>
  </si>
  <si>
    <t>-1172251368</t>
  </si>
  <si>
    <t>P</t>
  </si>
  <si>
    <t>Poznámka k položce:_x000d_
Zaměření a vytýčení stávajících inženýrských sítí v místě stavby z hlediska jejich ochrany při provádění stavby.</t>
  </si>
  <si>
    <t>012-2</t>
  </si>
  <si>
    <t>Geodetické práce před výstavbou - vytýčení stavby</t>
  </si>
  <si>
    <t>751291848</t>
  </si>
  <si>
    <t>3</t>
  </si>
  <si>
    <t>012-3</t>
  </si>
  <si>
    <t>Bezpečnostní opatření dle plánu BOZP</t>
  </si>
  <si>
    <t>-2144276701</t>
  </si>
  <si>
    <t>4</t>
  </si>
  <si>
    <t>012-4</t>
  </si>
  <si>
    <t>Geodetické práce po výstavbě - zaměření skutečného provedení</t>
  </si>
  <si>
    <t>-721420349</t>
  </si>
  <si>
    <t>VV</t>
  </si>
  <si>
    <t>012-5</t>
  </si>
  <si>
    <t>Fotodokumentace stávajících objektů</t>
  </si>
  <si>
    <t>1168895023</t>
  </si>
  <si>
    <t>Poznámka k položce:_x000d_
Fotodokumentace stávajících přilehlých objektů před zahájením stavby a po dokončení stavby._x000d_
Zmapování dnešního stavu povrchů vč. vjezdů pro prokázání uvedení do původního stavu.</t>
  </si>
  <si>
    <t>6</t>
  </si>
  <si>
    <t>012-7</t>
  </si>
  <si>
    <t>Dopravně-inženýrské opatření</t>
  </si>
  <si>
    <t>337693255</t>
  </si>
  <si>
    <t xml:space="preserve">Poznámka k položce:_x000d_
Náklady na vyhotovení návrhu dočasného dopravního značení, jeho projednání s dotčenými orgány a organizacemi, dodání dopravních značek a světelné signalizace, jejich rozmístění a přemísťování a jejich údržba v průběhu výstavby včetně následného odstranění po ukončení stavebních prací. _x000d_
</t>
  </si>
  <si>
    <t>7</t>
  </si>
  <si>
    <t>013-2</t>
  </si>
  <si>
    <t>Fotodokumentace stavby v průběhu provádění prací</t>
  </si>
  <si>
    <t>2100072036</t>
  </si>
  <si>
    <t>8</t>
  </si>
  <si>
    <t>013-3</t>
  </si>
  <si>
    <t>Dokumentace skutečného provedení stavby</t>
  </si>
  <si>
    <t>2021331099</t>
  </si>
  <si>
    <t>VRN3</t>
  </si>
  <si>
    <t>Zařízení staveniště</t>
  </si>
  <si>
    <t>9</t>
  </si>
  <si>
    <t>030-1</t>
  </si>
  <si>
    <t>-875498440</t>
  </si>
  <si>
    <t>10</t>
  </si>
  <si>
    <t>030-2</t>
  </si>
  <si>
    <t>Přejezdy a přechody přes výkopy (zapůjčení)</t>
  </si>
  <si>
    <t>1321832839</t>
  </si>
  <si>
    <t>VRN4</t>
  </si>
  <si>
    <t>Inženýrská činnost</t>
  </si>
  <si>
    <t>11</t>
  </si>
  <si>
    <t>041-1</t>
  </si>
  <si>
    <t>Dozor jiné osoby - součinnost geotechnika</t>
  </si>
  <si>
    <t>-2033636851</t>
  </si>
  <si>
    <t>041-2</t>
  </si>
  <si>
    <t>Dozor jiné osoby - součinnost provozovatele</t>
  </si>
  <si>
    <t>905839289</t>
  </si>
  <si>
    <t>K2</t>
  </si>
  <si>
    <t>kanalizaační stoky DN250</t>
  </si>
  <si>
    <t>m</t>
  </si>
  <si>
    <t>64,5</t>
  </si>
  <si>
    <t>lo</t>
  </si>
  <si>
    <t>lože potrubí</t>
  </si>
  <si>
    <t>m3</t>
  </si>
  <si>
    <t>5,75</t>
  </si>
  <si>
    <t>ob</t>
  </si>
  <si>
    <t>obsyp potrubí</t>
  </si>
  <si>
    <t>31,625</t>
  </si>
  <si>
    <t>ob1</t>
  </si>
  <si>
    <t>obsyp potrubí - odečteno potrubí</t>
  </si>
  <si>
    <t>28,802</t>
  </si>
  <si>
    <t>sk</t>
  </si>
  <si>
    <t>přebytečná zemina</t>
  </si>
  <si>
    <t>29,905</t>
  </si>
  <si>
    <t>vr</t>
  </si>
  <si>
    <t>výkop potrubí</t>
  </si>
  <si>
    <t>125,69</t>
  </si>
  <si>
    <t>za</t>
  </si>
  <si>
    <t>zásyp rýh</t>
  </si>
  <si>
    <t>88,315</t>
  </si>
  <si>
    <t>SO-01 - Splašková kanalizace včetně přípojek</t>
  </si>
  <si>
    <t>ze</t>
  </si>
  <si>
    <t>ornice</t>
  </si>
  <si>
    <t>m2</t>
  </si>
  <si>
    <t>62,88</t>
  </si>
  <si>
    <t>Soupis:</t>
  </si>
  <si>
    <t xml:space="preserve">SO-01.1 - Splašková kanalizace </t>
  </si>
  <si>
    <t>HSV - Práce a dodávky HSV</t>
  </si>
  <si>
    <t xml:space="preserve">    1 - Zemní práce</t>
  </si>
  <si>
    <t xml:space="preserve">    3 - Svislé a kompletní konstrukce</t>
  </si>
  <si>
    <t xml:space="preserve">    4 - Vodorovné konstrukce</t>
  </si>
  <si>
    <t xml:space="preserve">    5 - Komunikace pozemní</t>
  </si>
  <si>
    <t xml:space="preserve">    8 - Vedení trubní dálková a přípojná</t>
  </si>
  <si>
    <t xml:space="preserve">    997 - Doprava suti a vybouraných hmot</t>
  </si>
  <si>
    <t xml:space="preserve">    998 - Přesun hmot</t>
  </si>
  <si>
    <t>M - Práce a dodávky M</t>
  </si>
  <si>
    <t xml:space="preserve">    23-M - Montáže potrubí</t>
  </si>
  <si>
    <t>HSV</t>
  </si>
  <si>
    <t>Práce a dodávky HSV</t>
  </si>
  <si>
    <t>Zemní práce</t>
  </si>
  <si>
    <t>115101201</t>
  </si>
  <si>
    <t>Čerpání vody na dopravní výšku do 10 m s uvažovaným průměrným přítokem do 500 l/min</t>
  </si>
  <si>
    <t>hod</t>
  </si>
  <si>
    <t>CS ÚRS 2025 01</t>
  </si>
  <si>
    <t>1954908989</t>
  </si>
  <si>
    <t>Online PSC</t>
  </si>
  <si>
    <t>https://podminky.urs.cz/item/CS_URS_2025_01/115101201</t>
  </si>
  <si>
    <t>(K2)*0,2</t>
  </si>
  <si>
    <t>FIG</t>
  </si>
  <si>
    <t>Rozpad figury: K2</t>
  </si>
  <si>
    <t>Součet</t>
  </si>
  <si>
    <t>115101301</t>
  </si>
  <si>
    <t>Pohotovost záložní čerpací soupravy pro dopravní výšku do 10 m s uvažovaným průměrným přítokem do 500 l/min</t>
  </si>
  <si>
    <t>den</t>
  </si>
  <si>
    <t>-2080158285</t>
  </si>
  <si>
    <t>https://podminky.urs.cz/item/CS_URS_2025_01/115101301</t>
  </si>
  <si>
    <t>(K2)*0,2/10</t>
  </si>
  <si>
    <t>119001412</t>
  </si>
  <si>
    <t>Dočasné zajištění podzemního potrubí nebo vedení ve výkopišti ve stavu i poloze, ve kterých byla na začátku zemních prací a to s podepřením, vzepřením nebo vyvěšením, případně s ochranným bedněním, se zřízením a odstraněním zajišťovací konstrukce, s opotřebením hmot potrubí betonového, kameninového nebo železobetonového, světlosti DN přes 200 do 500 mm</t>
  </si>
  <si>
    <t>-884430264</t>
  </si>
  <si>
    <t>https://podminky.urs.cz/item/CS_URS_2025_01/119001412</t>
  </si>
  <si>
    <t>121151103</t>
  </si>
  <si>
    <t>Sejmutí ornice strojně při souvislé ploše do 100 m2, tl. vrstvy do 200 mm</t>
  </si>
  <si>
    <t>1825256036</t>
  </si>
  <si>
    <t>https://podminky.urs.cz/item/CS_URS_2025_01/121151103</t>
  </si>
  <si>
    <t>132254204</t>
  </si>
  <si>
    <t>Hloubení zapažených rýh šířky přes 800 do 2 000 mm strojně s urovnáním dna do předepsaného profilu a spádu v hornině třídy těžitelnosti I skupiny 3 přes 100 do 500 m3</t>
  </si>
  <si>
    <t>-826316506</t>
  </si>
  <si>
    <t>https://podminky.urs.cz/item/CS_URS_2025_01/132254204</t>
  </si>
  <si>
    <t>Mezisoučet</t>
  </si>
  <si>
    <t>"třída 3 - 50%"vr*0,5</t>
  </si>
  <si>
    <t>Rozpad figury: vr</t>
  </si>
  <si>
    <t>132354204</t>
  </si>
  <si>
    <t>Hloubení zapažených rýh šířky přes 800 do 2 000 mm strojně s urovnáním dna do předepsaného profilu a spádu v hornině třídy těžitelnosti II skupiny 4 přes 100 do 500 m3</t>
  </si>
  <si>
    <t>1178034957</t>
  </si>
  <si>
    <t>https://podminky.urs.cz/item/CS_URS_2025_01/132354204</t>
  </si>
  <si>
    <t>"třída 4 - 50%"vr*0,5</t>
  </si>
  <si>
    <t>139001101</t>
  </si>
  <si>
    <t>Příplatek k cenám hloubených vykopávek za ztížení vykopávky v blízkosti podzemního vedení nebo výbušnin pro jakoukoliv třídu horniny</t>
  </si>
  <si>
    <t>-1777045682</t>
  </si>
  <si>
    <t>https://podminky.urs.cz/item/CS_URS_2025_01/139001101</t>
  </si>
  <si>
    <t>1*1*1,9</t>
  </si>
  <si>
    <t>141721334</t>
  </si>
  <si>
    <t>Řízené šnekové horizontální vrtání s vtlačením potrubí v hloubce do 6 m v hornině třídy těžitelnosti I a II, skupiny 1 až 4 dimenze pro ocelové potrubí délky vrtu do 20 m, průměru přes DN 300 do 400 mm</t>
  </si>
  <si>
    <t>2022732811</t>
  </si>
  <si>
    <t>https://podminky.urs.cz/item/CS_URS_2025_01/141721334</t>
  </si>
  <si>
    <t>151101101</t>
  </si>
  <si>
    <t>Zřízení pažení a rozepření stěn rýh pro podzemní vedení příložné pro jakoukoliv mezerovitost, hloubky do 2 m</t>
  </si>
  <si>
    <t>1148831478</t>
  </si>
  <si>
    <t>https://podminky.urs.cz/item/CS_URS_2025_01/151101101</t>
  </si>
  <si>
    <t>208,07</t>
  </si>
  <si>
    <t>151101111</t>
  </si>
  <si>
    <t>Odstranění pažení a rozepření stěn rýh pro podzemní vedení s uložením materiálu na vzdálenost do 3 m od kraje výkopu příložné, hloubky do 2 m</t>
  </si>
  <si>
    <t>1580335835</t>
  </si>
  <si>
    <t>https://podminky.urs.cz/item/CS_URS_2025_01/151101111</t>
  </si>
  <si>
    <t>162451106</t>
  </si>
  <si>
    <t>Vodorovné přemístění výkopku nebo sypaniny po suchu na obvyklém dopravním prostředku, bez naložení výkopku, avšak se složením bez rozhrnutí z horniny třídy těžitelnosti I skupiny 1 až 3 na vzdálenost přes 1 500 do 2 000 m</t>
  </si>
  <si>
    <t>1709523158</t>
  </si>
  <si>
    <t>https://podminky.urs.cz/item/CS_URS_2025_01/162451106</t>
  </si>
  <si>
    <t>"meziskládka a zpět"za*2</t>
  </si>
  <si>
    <t>Rozpad figury: sk</t>
  </si>
  <si>
    <t>-za</t>
  </si>
  <si>
    <t>"objekt SO-03"-7,47</t>
  </si>
  <si>
    <t>Rozpad figury: za</t>
  </si>
  <si>
    <t>-ob</t>
  </si>
  <si>
    <t>-lo</t>
  </si>
  <si>
    <t>162751137</t>
  </si>
  <si>
    <t>Vodorovné přemístění výkopku nebo sypaniny po suchu na obvyklém dopravním prostředku, bez naložení výkopku, avšak se složením bez rozhrnutí z horniny třídy těžitelnosti II skupiny 4 a 5 na vzdálenost přes 9 000 do 10 000 m</t>
  </si>
  <si>
    <t>1292667780</t>
  </si>
  <si>
    <t>https://podminky.urs.cz/item/CS_URS_2025_01/162751137</t>
  </si>
  <si>
    <t>sk"skládka"</t>
  </si>
  <si>
    <t>13</t>
  </si>
  <si>
    <t>162751139</t>
  </si>
  <si>
    <t>Vodorovné přemístění výkopku nebo sypaniny po suchu na obvyklém dopravním prostředku, bez naložení výkopku, avšak se složením bez rozhrnutí z horniny třídy těžitelnosti II skupiny 4 a 5 na vzdálenost Příplatek k ceně za každých dalších i započatých 1 000 m</t>
  </si>
  <si>
    <t>334049374</t>
  </si>
  <si>
    <t>https://podminky.urs.cz/item/CS_URS_2025_01/162751139</t>
  </si>
  <si>
    <t>sk*20"skládka"</t>
  </si>
  <si>
    <t>14</t>
  </si>
  <si>
    <t>167151101</t>
  </si>
  <si>
    <t>Nakládání, skládání a překládání neulehlého výkopku nebo sypaniny strojně nakládání, množství do 100 m3, z horniny třídy těžitelnosti I, skupiny 1 až 3</t>
  </si>
  <si>
    <t>-312067094</t>
  </si>
  <si>
    <t>https://podminky.urs.cz/item/CS_URS_2025_01/167151101</t>
  </si>
  <si>
    <t>15</t>
  </si>
  <si>
    <t>171201231</t>
  </si>
  <si>
    <t>Poplatek za uložení stavebního odpadu na recyklační skládce (skládkovné) zeminy a kamení zatříděného do Katalogu odpadů pod kódem 17 05 04</t>
  </si>
  <si>
    <t>t</t>
  </si>
  <si>
    <t>-524205889</t>
  </si>
  <si>
    <t>https://podminky.urs.cz/item/CS_URS_2025_01/171201231</t>
  </si>
  <si>
    <t>29,905*2 'Přepočtené koeficientem množství</t>
  </si>
  <si>
    <t>16</t>
  </si>
  <si>
    <t>171251201</t>
  </si>
  <si>
    <t>Uložení sypaniny na skládky nebo meziskládky bez hutnění s upravením uložené sypaniny do předepsaného tvaru</t>
  </si>
  <si>
    <t>-767095178</t>
  </si>
  <si>
    <t>https://podminky.urs.cz/item/CS_URS_2025_01/171251201</t>
  </si>
  <si>
    <t>Rozpad figury: ob</t>
  </si>
  <si>
    <t>1*0,55*(K2-7)</t>
  </si>
  <si>
    <t>17</t>
  </si>
  <si>
    <t>174151101</t>
  </si>
  <si>
    <t>Zásyp sypaninou z jakékoliv horniny strojně s uložením výkopku ve vrstvách se zhutněním jam, šachet, rýh nebo kolem objektů v těchto vykopávkách</t>
  </si>
  <si>
    <t>8585966</t>
  </si>
  <si>
    <t>https://podminky.urs.cz/item/CS_URS_2025_01/174151101</t>
  </si>
  <si>
    <t>Rozpad figury: lo</t>
  </si>
  <si>
    <t>0,1*1*(K2-7)</t>
  </si>
  <si>
    <t>18</t>
  </si>
  <si>
    <t>175111101</t>
  </si>
  <si>
    <t>Obsypání potrubí ručně sypaninou z vhodných hornin třídy těžitelnosti I a II, skupiny 1 až 4 nebo materiálem připraveným podél výkopu ve vzdálenosti do 3 m od jeho kraje pro jakoukoliv hloubku výkopu a míru zhutnění bez prohození sypaniny</t>
  </si>
  <si>
    <t>682519527</t>
  </si>
  <si>
    <t>https://podminky.urs.cz/item/CS_URS_2025_01/175111101</t>
  </si>
  <si>
    <t>-0,25*0,25*pi*(K2-7)/4</t>
  </si>
  <si>
    <t>19</t>
  </si>
  <si>
    <t>M</t>
  </si>
  <si>
    <t>58337331</t>
  </si>
  <si>
    <t>štěrkopísek frakce 0/22</t>
  </si>
  <si>
    <t>470913612</t>
  </si>
  <si>
    <t>Rozpad figury: ob1</t>
  </si>
  <si>
    <t>28,802*2 'Přepočtené koeficientem množství</t>
  </si>
  <si>
    <t>20</t>
  </si>
  <si>
    <t>181351003</t>
  </si>
  <si>
    <t>Rozprostření a urovnání ornice v rovině nebo ve svahu sklonu do 1:5 strojně při souvislé ploše do 100 m2, tl. vrstvy do 200 mm</t>
  </si>
  <si>
    <t>557169424</t>
  </si>
  <si>
    <t>https://podminky.urs.cz/item/CS_URS_2025_01/181351003</t>
  </si>
  <si>
    <t>Rozpad figury: ze</t>
  </si>
  <si>
    <t>181411131</t>
  </si>
  <si>
    <t>Založení trávníku na půdě předem připravené plochy do 1000 m2 výsevem včetně utažení parkového v rovině nebo na svahu do 1:5</t>
  </si>
  <si>
    <t>750361193</t>
  </si>
  <si>
    <t>https://podminky.urs.cz/item/CS_URS_2025_01/181411131</t>
  </si>
  <si>
    <t>22</t>
  </si>
  <si>
    <t>00572470</t>
  </si>
  <si>
    <t>osivo směs travní univerzál</t>
  </si>
  <si>
    <t>kg</t>
  </si>
  <si>
    <t>-279983091</t>
  </si>
  <si>
    <t>62,88*0,02 'Přepočtené koeficientem množství</t>
  </si>
  <si>
    <t>Svislé a kompletní konstrukce</t>
  </si>
  <si>
    <t>23</t>
  </si>
  <si>
    <t>359901111</t>
  </si>
  <si>
    <t>Vyčištění stok jakékoliv výšky</t>
  </si>
  <si>
    <t>1775939655</t>
  </si>
  <si>
    <t>https://podminky.urs.cz/item/CS_URS_2025_01/359901111</t>
  </si>
  <si>
    <t>24</t>
  </si>
  <si>
    <t>359901211</t>
  </si>
  <si>
    <t>Monitoring stok (kamerový systém) jakékoli výšky nová kanalizace</t>
  </si>
  <si>
    <t>1708740395</t>
  </si>
  <si>
    <t>https://podminky.urs.cz/item/CS_URS_2025_01/359901211</t>
  </si>
  <si>
    <t>Vodorovné konstrukce</t>
  </si>
  <si>
    <t>25</t>
  </si>
  <si>
    <t>451573111</t>
  </si>
  <si>
    <t>Lože pod potrubí, stoky a drobné objekty v otevřeném výkopu z písku a štěrkopísku do 63 mm</t>
  </si>
  <si>
    <t>1063520651</t>
  </si>
  <si>
    <t>https://podminky.urs.cz/item/CS_URS_2025_01/451573111</t>
  </si>
  <si>
    <t>26</t>
  </si>
  <si>
    <t>452112112</t>
  </si>
  <si>
    <t>Osazení betonových dílců prstenců nebo rámů pod poklopy a mříže, výšky do 100 mm</t>
  </si>
  <si>
    <t>kus</t>
  </si>
  <si>
    <t>-1299382398</t>
  </si>
  <si>
    <t>https://podminky.urs.cz/item/CS_URS_2025_01/452112112</t>
  </si>
  <si>
    <t>2+1+1</t>
  </si>
  <si>
    <t>27</t>
  </si>
  <si>
    <t>59224185</t>
  </si>
  <si>
    <t>prstenec šachtový vyrovnávací betonový 625x120x60mm</t>
  </si>
  <si>
    <t>1831321106</t>
  </si>
  <si>
    <t>2*1,01 'Přepočtené koeficientem množství</t>
  </si>
  <si>
    <t>28</t>
  </si>
  <si>
    <t>59224176</t>
  </si>
  <si>
    <t>prstenec šachtový vyrovnávací betonový 625x120x80mm</t>
  </si>
  <si>
    <t>-693567099</t>
  </si>
  <si>
    <t>1*1,01 'Přepočtené koeficientem množství</t>
  </si>
  <si>
    <t>29</t>
  </si>
  <si>
    <t>59224187</t>
  </si>
  <si>
    <t>prstenec šachtový vyrovnávací betonový 625x120x100mm</t>
  </si>
  <si>
    <t>362426331</t>
  </si>
  <si>
    <t>30</t>
  </si>
  <si>
    <t>452112122</t>
  </si>
  <si>
    <t>Osazení betonových dílců prstenců nebo rámů pod poklopy a mříže, výšky přes 100 do 200 mm</t>
  </si>
  <si>
    <t>1337240442</t>
  </si>
  <si>
    <t>https://podminky.urs.cz/item/CS_URS_2025_01/452112122</t>
  </si>
  <si>
    <t>31</t>
  </si>
  <si>
    <t>59224188</t>
  </si>
  <si>
    <t>prstenec šachtový vyrovnávací betonový 625x120x120mm</t>
  </si>
  <si>
    <t>1493529941</t>
  </si>
  <si>
    <t>Komunikace pozemní</t>
  </si>
  <si>
    <t>32</t>
  </si>
  <si>
    <t>561121112</t>
  </si>
  <si>
    <t>Zřízení podkladu nebo ochranné vrstvy vozovky z mechanicky zpevněné zeminy MZ bez přidání pojiva nebo vylepšovacího materiálu, s rozprostřením, vlhčením, promísením a zhutněním, tloušťka po zhutnění 200 mm</t>
  </si>
  <si>
    <t>-1887113049</t>
  </si>
  <si>
    <t>https://podminky.urs.cz/item/CS_URS_2025_01/561121112</t>
  </si>
  <si>
    <t>9,3</t>
  </si>
  <si>
    <t>33</t>
  </si>
  <si>
    <t>58331200</t>
  </si>
  <si>
    <t>štěrkopísek netříděný</t>
  </si>
  <si>
    <t>-1626971804</t>
  </si>
  <si>
    <t>9,3*0,36 'Přepočtené koeficientem množství</t>
  </si>
  <si>
    <t>34</t>
  </si>
  <si>
    <t>564762111</t>
  </si>
  <si>
    <t>Podklad nebo kryt z vibrovaného štěrku VŠ s rozprostřením, vlhčením a zhutněním, po zhutnění tl. 200 mm</t>
  </si>
  <si>
    <t>1349845398</t>
  </si>
  <si>
    <t>https://podminky.urs.cz/item/CS_URS_2025_01/564762111</t>
  </si>
  <si>
    <t>Vedení trubní dálková a přípojná</t>
  </si>
  <si>
    <t>35</t>
  </si>
  <si>
    <t>871363123</t>
  </si>
  <si>
    <t>Montáž kanalizačního potrubí z tvrdého PVC-U hladkého plnostěnného tuhost SN 12 DN 250</t>
  </si>
  <si>
    <t>1695442946</t>
  </si>
  <si>
    <t>https://podminky.urs.cz/item/CS_URS_2025_01/871363123</t>
  </si>
  <si>
    <t>36</t>
  </si>
  <si>
    <t>28611108</t>
  </si>
  <si>
    <t>trubka kanalizační PVC-U plnostěnná jednovrstvá s rázovou odolností DN 250x6000mm SN12</t>
  </si>
  <si>
    <t>-1939480021</t>
  </si>
  <si>
    <t>Poznámka k položce:_x000d_
ČSN EN 1401</t>
  </si>
  <si>
    <t>64,5*1,03 'Přepočtené koeficientem množství</t>
  </si>
  <si>
    <t>37</t>
  </si>
  <si>
    <t>871395811</t>
  </si>
  <si>
    <t>Bourání stávajícího potrubí z PVC nebo polypropylenu PP v otevřeném výkopu DN přes 250 do 400</t>
  </si>
  <si>
    <t>2008046222</t>
  </si>
  <si>
    <t>https://podminky.urs.cz/item/CS_URS_2025_01/871395811</t>
  </si>
  <si>
    <t>38</t>
  </si>
  <si>
    <t>877360320</t>
  </si>
  <si>
    <t>Montáž tvarovek na kanalizačním plastovém potrubí z PP nebo PVC-U hladkého plnostěnného odboček DN 250</t>
  </si>
  <si>
    <t>-910579631</t>
  </si>
  <si>
    <t>https://podminky.urs.cz/item/CS_URS_2025_01/877360320</t>
  </si>
  <si>
    <t>39</t>
  </si>
  <si>
    <t>28651034</t>
  </si>
  <si>
    <t>odbočka kanalizační PVC-U plnostěnná s rázovou odolností DN 250/160/45°</t>
  </si>
  <si>
    <t>-965647043</t>
  </si>
  <si>
    <t>4*1,03 'Přepočtené koeficientem množství</t>
  </si>
  <si>
    <t>40</t>
  </si>
  <si>
    <t>892362121</t>
  </si>
  <si>
    <t>Tlakové zkoušky vzduchem těsnícími vaky ucpávkovými DN 250</t>
  </si>
  <si>
    <t>úsek</t>
  </si>
  <si>
    <t>-1173431739</t>
  </si>
  <si>
    <t>https://podminky.urs.cz/item/CS_URS_2025_01/892362121</t>
  </si>
  <si>
    <t>41</t>
  </si>
  <si>
    <t>894118001</t>
  </si>
  <si>
    <t>Šachty kanalizační zděné Příplatek k cenám za každých dalších 0,60 m výšky vstupu</t>
  </si>
  <si>
    <t>1600417392</t>
  </si>
  <si>
    <t>https://podminky.urs.cz/item/CS_URS_2025_01/894118001</t>
  </si>
  <si>
    <t>894411121</t>
  </si>
  <si>
    <t>Zřízení šachet kanalizačních z betonových dílců výšky vstupu do 1,50 m s obložením dna betonem tř. C 25/30, na potrubí DN přes 200 do 300</t>
  </si>
  <si>
    <t>2034730585</t>
  </si>
  <si>
    <t>https://podminky.urs.cz/item/CS_URS_2025_01/894411121</t>
  </si>
  <si>
    <t>43</t>
  </si>
  <si>
    <t>59224312</t>
  </si>
  <si>
    <t>konus betonové šachty DN 1000 kanalizační 100x62,5x58cm tl stěny 12 stupadla poplastovaná</t>
  </si>
  <si>
    <t>-1593631669</t>
  </si>
  <si>
    <t>3*1,01 'Přepočtené koeficientem množství</t>
  </si>
  <si>
    <t>44</t>
  </si>
  <si>
    <t>59224160</t>
  </si>
  <si>
    <t>skruž betonová kanalizační se stupadly 100x25x12cm</t>
  </si>
  <si>
    <t>-1465389083</t>
  </si>
  <si>
    <t>45</t>
  </si>
  <si>
    <t>59224161</t>
  </si>
  <si>
    <t>skruž betonová kanalizační se stupadly 100x50x12cm</t>
  </si>
  <si>
    <t>-533172928</t>
  </si>
  <si>
    <t>46</t>
  </si>
  <si>
    <t>59224162</t>
  </si>
  <si>
    <t>skruž betonová kanalizační se stupadly 100x100x12cm</t>
  </si>
  <si>
    <t>-45875426</t>
  </si>
  <si>
    <t>47</t>
  </si>
  <si>
    <t>59224548</t>
  </si>
  <si>
    <t>dno betonové šachty DN 1000 kanalizační výšky 50cm</t>
  </si>
  <si>
    <t>-86640744</t>
  </si>
  <si>
    <t>48</t>
  </si>
  <si>
    <t>59224348</t>
  </si>
  <si>
    <t>těsnění elastomerové pro spojení šachetních dílů DN 1000</t>
  </si>
  <si>
    <t>1837270467</t>
  </si>
  <si>
    <t>49</t>
  </si>
  <si>
    <t>899104112</t>
  </si>
  <si>
    <t>Osazení poklopů šachtových litinových, ocelových nebo železobetonových včetně rámů pro třídu zatížení D400, E600</t>
  </si>
  <si>
    <t>-1885501027</t>
  </si>
  <si>
    <t>https://podminky.urs.cz/item/CS_URS_2025_01/899104112</t>
  </si>
  <si>
    <t>50</t>
  </si>
  <si>
    <t>28661935</t>
  </si>
  <si>
    <t>poklop šachtový litinový DN 600 pro třídu zatížení D400</t>
  </si>
  <si>
    <t>2046435677</t>
  </si>
  <si>
    <t>51</t>
  </si>
  <si>
    <t>899722113</t>
  </si>
  <si>
    <t>Krytí potrubí z plastů výstražnou fólií z PVC šířky přes 25 do 34 cm</t>
  </si>
  <si>
    <t>491223013</t>
  </si>
  <si>
    <t>https://podminky.urs.cz/item/CS_URS_2025_01/899722113</t>
  </si>
  <si>
    <t>k2</t>
  </si>
  <si>
    <t>52</t>
  </si>
  <si>
    <t>899911254</t>
  </si>
  <si>
    <t>Kluzné objímky (pojízdná sedla) pro zasunutí potrubí do chráničky výšky 41 mm vnějšího průměru potrubí přes 253 do 290 mm</t>
  </si>
  <si>
    <t>546988582</t>
  </si>
  <si>
    <t>https://podminky.urs.cz/item/CS_URS_2025_01/899911254</t>
  </si>
  <si>
    <t>7+3</t>
  </si>
  <si>
    <t>53</t>
  </si>
  <si>
    <t>899913163</t>
  </si>
  <si>
    <t>Koncové uzavírací manžety chrániček DN potrubí x DN chráničky DN 250 x 400</t>
  </si>
  <si>
    <t>-859820506</t>
  </si>
  <si>
    <t>https://podminky.urs.cz/item/CS_URS_2025_01/899913163</t>
  </si>
  <si>
    <t>54</t>
  </si>
  <si>
    <t>899914215</t>
  </si>
  <si>
    <t>Montáž ocelové chráničky v otevřeném výkopu vnějšího průměru přes 300 do 350 mm</t>
  </si>
  <si>
    <t>520786978</t>
  </si>
  <si>
    <t>https://podminky.urs.cz/item/CS_URS_2025_01/899914215</t>
  </si>
  <si>
    <t>55</t>
  </si>
  <si>
    <t>14035915</t>
  </si>
  <si>
    <t>trubka ocelová bezešvá hladká jakost 11 353 377x10mm</t>
  </si>
  <si>
    <t>1455881291</t>
  </si>
  <si>
    <t>7*1,1 'Přepočtené koeficientem množství</t>
  </si>
  <si>
    <t>997</t>
  </si>
  <si>
    <t>Doprava suti a vybouraných hmot</t>
  </si>
  <si>
    <t>56</t>
  </si>
  <si>
    <t>997013501</t>
  </si>
  <si>
    <t>Odvoz suti a vybouraných hmot na skládku nebo meziskládku se složením, na vzdálenost do 1 km</t>
  </si>
  <si>
    <t>-230273276</t>
  </si>
  <si>
    <t>https://podminky.urs.cz/item/CS_URS_2025_01/997013501</t>
  </si>
  <si>
    <t>57</t>
  </si>
  <si>
    <t>997013509</t>
  </si>
  <si>
    <t>Odvoz suti a vybouraných hmot na skládku nebo meziskládku se složením, na vzdálenost Příplatek k ceně za každý další započatý 1 km přes 1 km</t>
  </si>
  <si>
    <t>103056341</t>
  </si>
  <si>
    <t>https://podminky.urs.cz/item/CS_URS_2025_01/997013509</t>
  </si>
  <si>
    <t>0,03*29 'Přepočtené koeficientem množství</t>
  </si>
  <si>
    <t>58</t>
  </si>
  <si>
    <t>997013871</t>
  </si>
  <si>
    <t>Poplatek za uložení stavebního odpadu na recyklační skládce (skládkovné) směsného stavebního a demoličního zatříděného do Katalogu odpadů pod kódem 17 09 04</t>
  </si>
  <si>
    <t>608913496</t>
  </si>
  <si>
    <t>https://podminky.urs.cz/item/CS_URS_2025_01/997013871</t>
  </si>
  <si>
    <t>998</t>
  </si>
  <si>
    <t>Přesun hmot</t>
  </si>
  <si>
    <t>59</t>
  </si>
  <si>
    <t>998276101</t>
  </si>
  <si>
    <t>Přesun hmot pro trubní vedení hloubené z trub z plastických hmot nebo sklolaminátových pro vodovody, kanalizace, teplovody, produktovody v otevřeném výkopu dopravní vzdálenost do 15 m</t>
  </si>
  <si>
    <t>1589682452</t>
  </si>
  <si>
    <t>https://podminky.urs.cz/item/CS_URS_2025_01/998276101</t>
  </si>
  <si>
    <t>Práce a dodávky M</t>
  </si>
  <si>
    <t>23-M</t>
  </si>
  <si>
    <t>Montáže potrubí</t>
  </si>
  <si>
    <t>60</t>
  </si>
  <si>
    <t>230202075</t>
  </si>
  <si>
    <t>Nasunutí potrubní sekce do chráničky pro plynovody nasouvané potrubí plastové dn přes 200 do 250 mm</t>
  </si>
  <si>
    <t>64</t>
  </si>
  <si>
    <t>876725970</t>
  </si>
  <si>
    <t>https://podminky.urs.cz/item/CS_URS_2025_01/230202075</t>
  </si>
  <si>
    <t>K1</t>
  </si>
  <si>
    <t>kanalizační potrubí DN150</t>
  </si>
  <si>
    <t>97,6</t>
  </si>
  <si>
    <t>7,808</t>
  </si>
  <si>
    <t>35,136</t>
  </si>
  <si>
    <t>42,944</t>
  </si>
  <si>
    <t>124,928</t>
  </si>
  <si>
    <t>81,984</t>
  </si>
  <si>
    <t>195,2</t>
  </si>
  <si>
    <t>SO-01.2 - Splašková kanalizace - přípojky</t>
  </si>
  <si>
    <t xml:space="preserve">    9 - Ostatní konstrukce a práce, bourání</t>
  </si>
  <si>
    <t>113106121</t>
  </si>
  <si>
    <t>Rozebrání dlažeb komunikací pro pěší s přemístěním hmot na skládku na vzdálenost do 3 m nebo s naložením na dopravní prostředek s ložem z kameniva nebo živice a s jakoukoliv výplní spár ručně z betonových nebo kameninových dlaždic, desek nebo tvarovek</t>
  </si>
  <si>
    <t>1009765790</t>
  </si>
  <si>
    <t>https://podminky.urs.cz/item/CS_URS_2025_01/113106121</t>
  </si>
  <si>
    <t>1,3</t>
  </si>
  <si>
    <t>(K1)*0,2</t>
  </si>
  <si>
    <t>Rozpad figury: K1</t>
  </si>
  <si>
    <t>"96"30</t>
  </si>
  <si>
    <t>"44/1"5,3</t>
  </si>
  <si>
    <t>"44/2"5,3</t>
  </si>
  <si>
    <t>"37, 90"28,5</t>
  </si>
  <si>
    <t>"89, 19"28,5</t>
  </si>
  <si>
    <t>(k1)*0,2/10</t>
  </si>
  <si>
    <t>121151113</t>
  </si>
  <si>
    <t>Sejmutí ornice strojně při souvislé ploše přes 100 do 500 m2, tl. vrstvy do 200 mm</t>
  </si>
  <si>
    <t>https://podminky.urs.cz/item/CS_URS_2025_01/121151113</t>
  </si>
  <si>
    <t>2*(k1)</t>
  </si>
  <si>
    <t>0,8*1,6*k1</t>
  </si>
  <si>
    <t>1,6*K1*2</t>
  </si>
  <si>
    <t>783967658</t>
  </si>
  <si>
    <t>964413429</t>
  </si>
  <si>
    <t>239699268</t>
  </si>
  <si>
    <t>42,944*2 'Přepočtené koeficientem množství</t>
  </si>
  <si>
    <t>0,8*0,45*K1</t>
  </si>
  <si>
    <t>0,1*0,8*K1</t>
  </si>
  <si>
    <t>35,136*2 'Přepočtené koeficientem množství</t>
  </si>
  <si>
    <t>181351103</t>
  </si>
  <si>
    <t>Rozprostření a urovnání ornice v rovině nebo ve svahu sklonu do 1:5 strojně při souvislé ploše přes 100 do 500 m2, tl. vrstvy do 200 mm</t>
  </si>
  <si>
    <t>https://podminky.urs.cz/item/CS_URS_2025_01/181351103</t>
  </si>
  <si>
    <t>195,2*0,02 'Přepočtené koeficientem množství</t>
  </si>
  <si>
    <t>870857546</t>
  </si>
  <si>
    <t>2,3</t>
  </si>
  <si>
    <t>1601113952</t>
  </si>
  <si>
    <t>2,3*0,36 'Přepočtené koeficientem množství</t>
  </si>
  <si>
    <t>-1814883520</t>
  </si>
  <si>
    <t>564851011</t>
  </si>
  <si>
    <t>Podklad ze štěrkodrti ŠD s rozprostřením a zhutněním plochy jednotlivě do 100 m2, po zhutnění tl. 150 mm</t>
  </si>
  <si>
    <t>100808875</t>
  </si>
  <si>
    <t>https://podminky.urs.cz/item/CS_URS_2025_01/564851011</t>
  </si>
  <si>
    <t>596811120</t>
  </si>
  <si>
    <t>Kladení dlažby z betonových nebo kameninových dlaždic komunikací pro pěší s vyplněním spár a se smetením přebytečného materiálu na vzdálenost do 3 m s ložem z kameniva těženého tl. do 30 mm velikosti dlaždic do 0,09 m2 (bez zámku), pro plochy do 50 m2</t>
  </si>
  <si>
    <t>-1124956047</t>
  </si>
  <si>
    <t>https://podminky.urs.cz/item/CS_URS_2025_01/596811120</t>
  </si>
  <si>
    <t>871313123</t>
  </si>
  <si>
    <t>Montáž kanalizačního potrubí z tvrdého PVC-U hladkého plnostěnného tuhost SN 12 DN 160</t>
  </si>
  <si>
    <t>85267890</t>
  </si>
  <si>
    <t>https://podminky.urs.cz/item/CS_URS_2025_01/871313123</t>
  </si>
  <si>
    <t>28611106</t>
  </si>
  <si>
    <t>trubka kanalizační PVC-U plnostěnná jednovrstvá s rázovou odolností DN 160x6000mm SN12</t>
  </si>
  <si>
    <t>306264870</t>
  </si>
  <si>
    <t>97,6*1,03 'Přepočtené koeficientem množství</t>
  </si>
  <si>
    <t>877310310</t>
  </si>
  <si>
    <t>Montáž tvarovek na kanalizačním plastovém potrubí z PP nebo PVC-U hladkého plnostěnného kolen, víček nebo hrdlových uzávěrů DN 150</t>
  </si>
  <si>
    <t>413420361</t>
  </si>
  <si>
    <t>https://podminky.urs.cz/item/CS_URS_2025_01/877310310</t>
  </si>
  <si>
    <t>4*2</t>
  </si>
  <si>
    <t>28612202</t>
  </si>
  <si>
    <t>koleno kanalizační plastové PVC KG DN 160/45° SN12/16</t>
  </si>
  <si>
    <t>1844101225</t>
  </si>
  <si>
    <t>12*1,03 'Přepočtené koeficientem množství</t>
  </si>
  <si>
    <t>894812201</t>
  </si>
  <si>
    <t>Revizní a čistící šachta z polypropylenu PP pro hladké trouby DN 425 šachtové dno (DN šachty / DN trubního vedení) DN 425/150 průtočné</t>
  </si>
  <si>
    <t>-1154865089</t>
  </si>
  <si>
    <t>https://podminky.urs.cz/item/CS_URS_2025_01/894812201</t>
  </si>
  <si>
    <t>894812202</t>
  </si>
  <si>
    <t>Revizní a čistící šachta z polypropylenu PP pro hladké trouby DN 425 šachtové dno (DN šachty / DN trubního vedení) DN 425/150 průtočné 30°,60°,90°</t>
  </si>
  <si>
    <t>1381552248</t>
  </si>
  <si>
    <t>https://podminky.urs.cz/item/CS_URS_2025_01/894812202</t>
  </si>
  <si>
    <t>894812231</t>
  </si>
  <si>
    <t>Revizní a čistící šachta z polypropylenu PP pro hladké trouby DN 425 roura šachtová korugovaná bez hrdla, světlé hloubky 1500 mm</t>
  </si>
  <si>
    <t>-562009976</t>
  </si>
  <si>
    <t>https://podminky.urs.cz/item/CS_URS_2025_01/894812231</t>
  </si>
  <si>
    <t>894812241</t>
  </si>
  <si>
    <t>Revizní a čistící šachta z polypropylenu PP pro hladké trouby DN 425 roura šachtová korugovaná teleskopická (včetně těsnění) 375 mm</t>
  </si>
  <si>
    <t>-1528484908</t>
  </si>
  <si>
    <t>https://podminky.urs.cz/item/CS_URS_2025_01/894812241</t>
  </si>
  <si>
    <t>894812249</t>
  </si>
  <si>
    <t>Revizní a čistící šachta z polypropylenu PP pro hladké trouby DN 425 roura šachtová korugovaná Příplatek k cenám 2231 - 2242 za uříznutí šachtové roury</t>
  </si>
  <si>
    <t>126934719</t>
  </si>
  <si>
    <t>https://podminky.urs.cz/item/CS_URS_2025_01/894812249</t>
  </si>
  <si>
    <t>894812262</t>
  </si>
  <si>
    <t>Revizní a čistící šachta z polypropylenu PP pro hladké trouby DN 425 poklop litinový (pro třídu zatížení) plný do teleskopické trubky (D400)</t>
  </si>
  <si>
    <t>-560654382</t>
  </si>
  <si>
    <t>https://podminky.urs.cz/item/CS_URS_2025_01/894812262</t>
  </si>
  <si>
    <t>k1</t>
  </si>
  <si>
    <t>Ostatní konstrukce a práce, bourání</t>
  </si>
  <si>
    <t>979054441</t>
  </si>
  <si>
    <t>Očištění vybouraných prvků komunikací od spojovacího materiálu s odklizením a uložením očištěných hmot a spojovacího materiálu na skládku na vzdálenost do 10 m dlaždic, desek nebo tvarovek s původním vyplněním spár kamenivem těženým</t>
  </si>
  <si>
    <t>944202980</t>
  </si>
  <si>
    <t>https://podminky.urs.cz/item/CS_URS_2025_01/979054441</t>
  </si>
  <si>
    <t>K3</t>
  </si>
  <si>
    <t>kanalizační potrubí DN500</t>
  </si>
  <si>
    <t>0,84</t>
  </si>
  <si>
    <t>6,72</t>
  </si>
  <si>
    <t>5,346</t>
  </si>
  <si>
    <t>7,56</t>
  </si>
  <si>
    <t>12,81</t>
  </si>
  <si>
    <t>5,25</t>
  </si>
  <si>
    <t>SO-02 - Přeložka dešťové kanalizace</t>
  </si>
  <si>
    <t>5,36</t>
  </si>
  <si>
    <t>1392373752</t>
  </si>
  <si>
    <t>K3*0,2</t>
  </si>
  <si>
    <t>Rozpad figury: K3</t>
  </si>
  <si>
    <t>52056993</t>
  </si>
  <si>
    <t>K3*0,2/10</t>
  </si>
  <si>
    <t>-489034409</t>
  </si>
  <si>
    <t>1,2</t>
  </si>
  <si>
    <t>2079089418</t>
  </si>
  <si>
    <t>275030286</t>
  </si>
  <si>
    <t>767825402</t>
  </si>
  <si>
    <t>1298463552</t>
  </si>
  <si>
    <t>1*1,2*1,6</t>
  </si>
  <si>
    <t>1749140194</t>
  </si>
  <si>
    <t>14,47</t>
  </si>
  <si>
    <t>-211915958</t>
  </si>
  <si>
    <t>-1473055130</t>
  </si>
  <si>
    <t>-1924398895</t>
  </si>
  <si>
    <t>1993909094</t>
  </si>
  <si>
    <t>1448495036</t>
  </si>
  <si>
    <t>1721559891</t>
  </si>
  <si>
    <t>7,56*2 'Přepočtené koeficientem množství</t>
  </si>
  <si>
    <t>-1176625315</t>
  </si>
  <si>
    <t>-331968434</t>
  </si>
  <si>
    <t>1,2*0,8*K3</t>
  </si>
  <si>
    <t>0,1*1,2*K3</t>
  </si>
  <si>
    <t>1655073462</t>
  </si>
  <si>
    <t>-0,5*0,5*pi*K3/4</t>
  </si>
  <si>
    <t>-722508757</t>
  </si>
  <si>
    <t>5,346*2 'Přepočtené koeficientem množství</t>
  </si>
  <si>
    <t>-265362604</t>
  </si>
  <si>
    <t>2077082457</t>
  </si>
  <si>
    <t>116127923</t>
  </si>
  <si>
    <t>5,36*0,02 'Přepočtené koeficientem množství</t>
  </si>
  <si>
    <t>-1562540028</t>
  </si>
  <si>
    <t>-58064053</t>
  </si>
  <si>
    <t>-524550284</t>
  </si>
  <si>
    <t>452311131</t>
  </si>
  <si>
    <t>Podkladní a zajišťovací konstrukce z betonu prostého v otevřeném výkopu bez zvýšených nároků na prostředí desky pod potrubí, stoky a drobné objekty z betonu tř. C 12/15</t>
  </si>
  <si>
    <t>1597286345</t>
  </si>
  <si>
    <t>https://podminky.urs.cz/item/CS_URS_2025_01/452311131</t>
  </si>
  <si>
    <t>"ŠD.1"0,15*1,5*1,9</t>
  </si>
  <si>
    <t>452351111</t>
  </si>
  <si>
    <t>Bednění podkladních a zajišťovacích konstrukcí v otevřeném výkopu desek nebo sedlových loží pod potrubí, stoky a drobné objekty zřízení</t>
  </si>
  <si>
    <t>-1633071430</t>
  </si>
  <si>
    <t>https://podminky.urs.cz/item/CS_URS_2025_01/452351111</t>
  </si>
  <si>
    <t>"ŠD.1"0,15*(1,5+1,9)*2</t>
  </si>
  <si>
    <t>452351112</t>
  </si>
  <si>
    <t>Bednění podkladních a zajišťovacích konstrukcí v otevřeném výkopu desek nebo sedlových loží pod potrubí, stoky a drobné objekty odstranění</t>
  </si>
  <si>
    <t>1543597995</t>
  </si>
  <si>
    <t>https://podminky.urs.cz/item/CS_URS_2025_01/452351112</t>
  </si>
  <si>
    <t>457311118</t>
  </si>
  <si>
    <t>Vyrovnávací nebo spádový beton včetně úpravy povrchu C 30/37</t>
  </si>
  <si>
    <t>-19738132</t>
  </si>
  <si>
    <t>https://podminky.urs.cz/item/CS_URS_2025_01/457311118</t>
  </si>
  <si>
    <t>"ŠD.1"0,8*1,2*(0,18+0,28)*0,5</t>
  </si>
  <si>
    <t>-2109617855</t>
  </si>
  <si>
    <t>3,2</t>
  </si>
  <si>
    <t>-1345148394</t>
  </si>
  <si>
    <t>3,2*0,36 'Přepočtené koeficientem množství</t>
  </si>
  <si>
    <t>1194632928</t>
  </si>
  <si>
    <t>810391811</t>
  </si>
  <si>
    <t>Bourání stávajícího potrubí z betonu v otevřeném výkopu DN přes 200 do 400</t>
  </si>
  <si>
    <t>-1326226100</t>
  </si>
  <si>
    <t>https://podminky.urs.cz/item/CS_URS_2025_01/810391811</t>
  </si>
  <si>
    <t>2*7</t>
  </si>
  <si>
    <t>871423123</t>
  </si>
  <si>
    <t>Montáž kanalizačního potrubí z tvrdého PVC-U hladkého plnostěnného tuhost SN 12 DN 500</t>
  </si>
  <si>
    <t>1632515413</t>
  </si>
  <si>
    <t>https://podminky.urs.cz/item/CS_URS_2025_01/871423123</t>
  </si>
  <si>
    <t>28611111</t>
  </si>
  <si>
    <t>trubka kanalizační PVC-U plnostěnná jednovrstvá s rázovou odolností DN 500x6000mm SN12</t>
  </si>
  <si>
    <t>1299252781</t>
  </si>
  <si>
    <t>7*1,03 'Přepočtené koeficientem množství</t>
  </si>
  <si>
    <t>892422121</t>
  </si>
  <si>
    <t>Tlakové zkoušky vzduchem těsnícími vaky ucpávkovými DN 500</t>
  </si>
  <si>
    <t>-1180122073</t>
  </si>
  <si>
    <t>https://podminky.urs.cz/item/CS_URS_2025_01/892422121</t>
  </si>
  <si>
    <t>894302162</t>
  </si>
  <si>
    <t>Ostatní konstrukce na trubním vedení ze železobetonu stěny šachet tloušťky přes 200 mm z betonu se zvýšenými nároky na prostředí tř. C 30/37</t>
  </si>
  <si>
    <t>305145774</t>
  </si>
  <si>
    <t>https://podminky.urs.cz/item/CS_URS_2025_01/894302162</t>
  </si>
  <si>
    <t>"ŠD.1"1,1*1,5*1,68-0,8*1,2*1,53</t>
  </si>
  <si>
    <t>"ŠD.2"0,47</t>
  </si>
  <si>
    <t>894302193</t>
  </si>
  <si>
    <t>Ostatní konstrukce na trubním vedení ze železobetonu stěny šachet tloušťky přes 200 mm Příplatek k ceně za tloušťku stěny do 200 mm</t>
  </si>
  <si>
    <t>-1266167602</t>
  </si>
  <si>
    <t>https://podminky.urs.cz/item/CS_URS_2025_01/894302193</t>
  </si>
  <si>
    <t>894501111</t>
  </si>
  <si>
    <t>Bednění konstrukcí na trubním vedení stěn šachet pravoúhlých nebo čtyř a vícehranných oboustranné zřízení</t>
  </si>
  <si>
    <t>-1797978414</t>
  </si>
  <si>
    <t>https://podminky.urs.cz/item/CS_URS_2025_01/894501111</t>
  </si>
  <si>
    <t>"ŠD.1"</t>
  </si>
  <si>
    <t>(1,1+1,5)*1,68*2</t>
  </si>
  <si>
    <t>(0,8+1,2)*1,53*2</t>
  </si>
  <si>
    <t>"ŠD.2"</t>
  </si>
  <si>
    <t>1,67*1,5+1,47*1,1+0,2*1,67*2</t>
  </si>
  <si>
    <t>894501112</t>
  </si>
  <si>
    <t>Bednění konstrukcí na trubním vedení stěn šachet pravoúhlých nebo čtyř a vícehranných oboustranné odstranění</t>
  </si>
  <si>
    <t>-1565362441</t>
  </si>
  <si>
    <t>https://podminky.urs.cz/item/CS_URS_2025_01/894501112</t>
  </si>
  <si>
    <t>894608112</t>
  </si>
  <si>
    <t>Výztuž šachet z betonářské oceli 10 505 (R) nebo BSt 500</t>
  </si>
  <si>
    <t>-145098537</t>
  </si>
  <si>
    <t>https://podminky.urs.cz/item/CS_URS_2025_01/894608112</t>
  </si>
  <si>
    <t>3,78/1000</t>
  </si>
  <si>
    <t>894608211</t>
  </si>
  <si>
    <t>Výztuž šachet ze svařovaných sítí typu Kari</t>
  </si>
  <si>
    <t>1330032417</t>
  </si>
  <si>
    <t>https://podminky.urs.cz/item/CS_URS_2025_01/894608211</t>
  </si>
  <si>
    <t>"ŠD.1"158,1/1000</t>
  </si>
  <si>
    <t>"ŠD.2"37,16/1000</t>
  </si>
  <si>
    <t>899103112</t>
  </si>
  <si>
    <t>Osazení poklopů šachtových litinových, ocelových nebo železobetonových včetně rámů pro třídu zatížení B125, C250</t>
  </si>
  <si>
    <t>1463318211</t>
  </si>
  <si>
    <t>https://podminky.urs.cz/item/CS_URS_2025_01/899103112</t>
  </si>
  <si>
    <t>"ŠD.1"1</t>
  </si>
  <si>
    <t>spm552-1</t>
  </si>
  <si>
    <t>poklop šachtový Pz ocelový s rámem do otvoru 800x1200mm</t>
  </si>
  <si>
    <t>-993777267</t>
  </si>
  <si>
    <t>-1598091661</t>
  </si>
  <si>
    <t>55241017</t>
  </si>
  <si>
    <t>poklop šachtový litinový kruhový DN 600 bez ventilace tř D400 pro běžný provoz</t>
  </si>
  <si>
    <t>2145885385</t>
  </si>
  <si>
    <t>1844112818</t>
  </si>
  <si>
    <t>953334121</t>
  </si>
  <si>
    <t>Bobtnavý pásek do pracovních spar betonových konstrukcí bentonitový, rozměru 20 x 25 mm</t>
  </si>
  <si>
    <t>-209425600</t>
  </si>
  <si>
    <t>https://podminky.urs.cz/item/CS_URS_2025_01/953334121</t>
  </si>
  <si>
    <t>"ŠD.1"9,73</t>
  </si>
  <si>
    <t>"ŠD.2"5,78</t>
  </si>
  <si>
    <t>962052210</t>
  </si>
  <si>
    <t>Bourání zdiva železobetonového nadzákladového, objemu do 1 m3</t>
  </si>
  <si>
    <t>2116007289</t>
  </si>
  <si>
    <t>https://podminky.urs.cz/item/CS_URS_2025_01/962052210</t>
  </si>
  <si>
    <t>"ŠD.2"0,51</t>
  </si>
  <si>
    <t>977211111</t>
  </si>
  <si>
    <t>Řezání konstrukcí stěnovou pilou betonových nebo železobetonových průměru řezané výztuže do 16 mm hloubka řezu do 200 mm</t>
  </si>
  <si>
    <t>761698110</t>
  </si>
  <si>
    <t>https://podminky.urs.cz/item/CS_URS_2025_01/977211111</t>
  </si>
  <si>
    <t>1,5+1,67*2</t>
  </si>
  <si>
    <t>985331211</t>
  </si>
  <si>
    <t>Dodatečné vlepování betonářské výztuže včetně vyvrtání a vyčištění otvoru chemickou maltou průměr výztuže 8 mm</t>
  </si>
  <si>
    <t>-1484512548</t>
  </si>
  <si>
    <t>https://podminky.urs.cz/item/CS_URS_2025_01/985331211</t>
  </si>
  <si>
    <t>"ŠD.2"(6*2+6)*0,2</t>
  </si>
  <si>
    <t>315617811</t>
  </si>
  <si>
    <t>1479789277</t>
  </si>
  <si>
    <t>5,704*29 'Přepočtené koeficientem množství</t>
  </si>
  <si>
    <t>-1826597972</t>
  </si>
  <si>
    <t>-1191788905</t>
  </si>
  <si>
    <t>49,6</t>
  </si>
  <si>
    <t>28,102</t>
  </si>
  <si>
    <t>SO-03 - Zatrubnění silničního příkopu</t>
  </si>
  <si>
    <t>PSV - Práce a dodávky PSV</t>
  </si>
  <si>
    <t xml:space="preserve">    713 - Izolace tepelné</t>
  </si>
  <si>
    <t>-947616100</t>
  </si>
  <si>
    <t>1672133484</t>
  </si>
  <si>
    <t>132251254</t>
  </si>
  <si>
    <t>Hloubení nezapažených rýh šířky přes 800 do 2 000 mm strojně s urovnáním dna do předepsaného profilu a spádu v hornině třídy těžitelnosti I skupiny 3 přes 100 do 500 m3</t>
  </si>
  <si>
    <t>4448194</t>
  </si>
  <si>
    <t>https://podminky.urs.cz/item/CS_URS_2025_01/132251254</t>
  </si>
  <si>
    <t>35,48</t>
  </si>
  <si>
    <t>132351254</t>
  </si>
  <si>
    <t>Hloubení nezapažených rýh šířky přes 800 do 2 000 mm strojně s urovnáním dna do předepsaného profilu a spádu v hornině třídy těžitelnosti II skupiny 4 přes 100 do 500 m3</t>
  </si>
  <si>
    <t>1014114738</t>
  </si>
  <si>
    <t>https://podminky.urs.cz/item/CS_URS_2025_01/132351254</t>
  </si>
  <si>
    <t>681563406</t>
  </si>
  <si>
    <t>"meziskládka a zpět"</t>
  </si>
  <si>
    <t>35,48+42,95</t>
  </si>
  <si>
    <t>162706111</t>
  </si>
  <si>
    <t>Vodorovné přemístění výkopku bez naložení, avšak se složením zemin schopných zúrodnění, na vzdálenost přes 5000 do 6000 m</t>
  </si>
  <si>
    <t>1688598086</t>
  </si>
  <si>
    <t>https://podminky.urs.cz/item/CS_URS_2025_01/162706111</t>
  </si>
  <si>
    <t>12,1</t>
  </si>
  <si>
    <t>162706119</t>
  </si>
  <si>
    <t>Vodorovné přemístění výkopku bez naložení, avšak se složením zemin schopných zúrodnění, na vzdálenost Příplatek k ceně za každých dalších i započatých 1000 m</t>
  </si>
  <si>
    <t>1664199059</t>
  </si>
  <si>
    <t>https://podminky.urs.cz/item/CS_URS_2025_01/162706119</t>
  </si>
  <si>
    <t>12,1*4</t>
  </si>
  <si>
    <t>167103101</t>
  </si>
  <si>
    <t>Nakládání neulehlého výkopku z hromad zeminy schopné zúrodnění</t>
  </si>
  <si>
    <t>181410585</t>
  </si>
  <si>
    <t>https://podminky.urs.cz/item/CS_URS_2025_01/167103101</t>
  </si>
  <si>
    <t>0,1*121</t>
  </si>
  <si>
    <t>35388050</t>
  </si>
  <si>
    <t>42,95</t>
  </si>
  <si>
    <t>879361884</t>
  </si>
  <si>
    <t>1818950185</t>
  </si>
  <si>
    <t>1,2*0,8*(K3-12,8)</t>
  </si>
  <si>
    <t>-0,5*0,5*pi*(K3-12,8)/4</t>
  </si>
  <si>
    <t>1050489748</t>
  </si>
  <si>
    <t>28,102*2 'Přepočtené koeficientem množství</t>
  </si>
  <si>
    <t>181351113</t>
  </si>
  <si>
    <t>Rozprostření a urovnání ornice v rovině nebo ve svahu sklonu do 1:5 strojně při souvislé ploše přes 500 m2, tl. vrstvy do 200 mm</t>
  </si>
  <si>
    <t>1292397656</t>
  </si>
  <si>
    <t>https://podminky.urs.cz/item/CS_URS_2025_01/181351113</t>
  </si>
  <si>
    <t>118,6</t>
  </si>
  <si>
    <t>181451131</t>
  </si>
  <si>
    <t>Založení trávníku na půdě předem připravené plochy přes 1000 m2 výsevem včetně utažení parkového v rovině nebo na svahu do 1:5</t>
  </si>
  <si>
    <t>1208289071</t>
  </si>
  <si>
    <t>https://podminky.urs.cz/item/CS_URS_2025_01/181451131</t>
  </si>
  <si>
    <t>-1107400497</t>
  </si>
  <si>
    <t>118,6*0,02 'Přepočtené koeficientem množství</t>
  </si>
  <si>
    <t>-795302990</t>
  </si>
  <si>
    <t>-1748117387</t>
  </si>
  <si>
    <t>-452185859</t>
  </si>
  <si>
    <t>0,1*1,2*(K3-12,8)</t>
  </si>
  <si>
    <t>798845066</t>
  </si>
  <si>
    <t>"HV.1"</t>
  </si>
  <si>
    <t>0,15*1,34*1,34</t>
  </si>
  <si>
    <t>"HV.2"</t>
  </si>
  <si>
    <t>1757243178</t>
  </si>
  <si>
    <t>0,15*1,34*4</t>
  </si>
  <si>
    <t>-766804651</t>
  </si>
  <si>
    <t>597172121</t>
  </si>
  <si>
    <t>Rigol krajnicový s kamennou obrubou osazenou do lože z cementové malty s dlažbou tl. do 250 mm z lomového kamene lomařsky upraveného na sucho, se zřízením lože ze štěrkopísku s vyplněním spár cementovou maltou a s vyspárováním, rigol v půdorysu přímý</t>
  </si>
  <si>
    <t>94010165</t>
  </si>
  <si>
    <t>https://podminky.urs.cz/item/CS_URS_2025_01/597172121</t>
  </si>
  <si>
    <t>(1,5*1,5-0,7*0,7)*2"dlažba okolo HP"</t>
  </si>
  <si>
    <t>-1911753501</t>
  </si>
  <si>
    <t>8,4</t>
  </si>
  <si>
    <t>-419677062</t>
  </si>
  <si>
    <t>1955061244</t>
  </si>
  <si>
    <t>49,6*1,03 'Přepočtené koeficientem množství</t>
  </si>
  <si>
    <t>877420310</t>
  </si>
  <si>
    <t>Montáž tvarovek na kanalizačním plastovém potrubí z PP nebo PVC-U hladkého plnostěnného kolen, víček nebo hrdlových uzávěrů DN 500</t>
  </si>
  <si>
    <t>1356661423</t>
  </si>
  <si>
    <t>https://podminky.urs.cz/item/CS_URS_2025_01/877420310</t>
  </si>
  <si>
    <t>"koleno 15°"1</t>
  </si>
  <si>
    <t>28651025</t>
  </si>
  <si>
    <t>koleno kanalizační PVC-U plnostěnné s rázovou odolností 500x15°</t>
  </si>
  <si>
    <t>-958393300</t>
  </si>
  <si>
    <t>1*1,03 'Přepočtené koeficientem množství</t>
  </si>
  <si>
    <t>890211851</t>
  </si>
  <si>
    <t>Bourání šachet a jímek strojně velikosti obestavěného prostoru do 1,5 m3 z prostého betonu</t>
  </si>
  <si>
    <t>-1697935963</t>
  </si>
  <si>
    <t>https://podminky.urs.cz/item/CS_URS_2025_01/890211851</t>
  </si>
  <si>
    <t>"čelo propustku"0,8</t>
  </si>
  <si>
    <t>1112122105</t>
  </si>
  <si>
    <t>1885046210</t>
  </si>
  <si>
    <t>1,04*1,04*1,555-0,74*0,74*1,405</t>
  </si>
  <si>
    <t>1,04*1,04*1,265-0,74*0,74*1,115</t>
  </si>
  <si>
    <t>-1231299503</t>
  </si>
  <si>
    <t>1,04*1,555*4</t>
  </si>
  <si>
    <t>0,74*1,405*4</t>
  </si>
  <si>
    <t>1,04*1,265*4</t>
  </si>
  <si>
    <t>0,74*1,115*4</t>
  </si>
  <si>
    <t>1826894387</t>
  </si>
  <si>
    <t>1662859244</t>
  </si>
  <si>
    <t>"HV.1"113,3/1000</t>
  </si>
  <si>
    <t>"HV.2"94,2/1000</t>
  </si>
  <si>
    <t>899204112</t>
  </si>
  <si>
    <t>Osazení mříží litinových včetně rámů a košů na bahno pro třídu zatížení D400, E600</t>
  </si>
  <si>
    <t>-541222853</t>
  </si>
  <si>
    <t>https://podminky.urs.cz/item/CS_URS_2025_01/899204112</t>
  </si>
  <si>
    <t>"HV.1"1</t>
  </si>
  <si>
    <t>"HV.2"1</t>
  </si>
  <si>
    <t>55242332</t>
  </si>
  <si>
    <t>mříž D 400 - plochá 800x800 4-stranný rám</t>
  </si>
  <si>
    <t>-2029578566</t>
  </si>
  <si>
    <t>789215442</t>
  </si>
  <si>
    <t>899910211</t>
  </si>
  <si>
    <t>Výplň potrubí trub betonových, litinových nebo kameninových cementopopílkovou suspenzí pod tlakem, délky do 50 m</t>
  </si>
  <si>
    <t>475882446</t>
  </si>
  <si>
    <t>https://podminky.urs.cz/item/CS_URS_2025_01/899910211</t>
  </si>
  <si>
    <t>(0,6*0,6-0,5*0,5)*pi*12,8/4</t>
  </si>
  <si>
    <t>919441211</t>
  </si>
  <si>
    <t>Čelo propustku včetně římsy ze zdiva z lomového kamene, pro propustek z trub DN 300 až 500 mm</t>
  </si>
  <si>
    <t>-1711316110</t>
  </si>
  <si>
    <t>https://podminky.urs.cz/item/CS_URS_2025_01/919441211</t>
  </si>
  <si>
    <t>-2110623134</t>
  </si>
  <si>
    <t>"HV.1"6,65</t>
  </si>
  <si>
    <t>"HV.2"6,65</t>
  </si>
  <si>
    <t>R9-1</t>
  </si>
  <si>
    <t>D+M systémové prostupové segmentové těsnění do otvoru DN600 pro potrubí DN500</t>
  </si>
  <si>
    <t>-553010849</t>
  </si>
  <si>
    <t>Poznámka k položce:_x000d_
19 segmentů typ 425</t>
  </si>
  <si>
    <t>619579065</t>
  </si>
  <si>
    <t>-154752925</t>
  </si>
  <si>
    <t>4,096*29 'Přepočtené koeficientem množství</t>
  </si>
  <si>
    <t>-1341958167</t>
  </si>
  <si>
    <t>768064449</t>
  </si>
  <si>
    <t>PSV</t>
  </si>
  <si>
    <t>Práce a dodávky PSV</t>
  </si>
  <si>
    <t>713</t>
  </si>
  <si>
    <t>Izolace tepelné</t>
  </si>
  <si>
    <t>713492815</t>
  </si>
  <si>
    <t>Montáž izolace tepelné potrubí a ohybů - doplňky a konstrukční součástí ostatní úpravy vyplnění montážní pěnou potrubí a ohyby</t>
  </si>
  <si>
    <t>-1725635192</t>
  </si>
  <si>
    <t>https://podminky.urs.cz/item/CS_URS_2025_01/713492815</t>
  </si>
  <si>
    <t>"stávající propustek"</t>
  </si>
  <si>
    <t>2*0,1*(0,6*0,6-0,5*0,5)*pi/4</t>
  </si>
  <si>
    <t>24633007</t>
  </si>
  <si>
    <t>pěna montážní PUR potrubí a studnařských skruží</t>
  </si>
  <si>
    <t>litr</t>
  </si>
  <si>
    <t>1460101589</t>
  </si>
  <si>
    <t>0,017*1000 'Přepočtené koeficientem množství</t>
  </si>
  <si>
    <t>998713101</t>
  </si>
  <si>
    <t>Přesun hmot pro izolace tepelné stanovený z hmotnosti přesunovaného materiálu vodorovná dopravní vzdálenost do 50 m s užitím mechanizace v objektech výšky do 6 m</t>
  </si>
  <si>
    <t>659138761</t>
  </si>
  <si>
    <t>https://podminky.urs.cz/item/CS_URS_2025_01/998713101</t>
  </si>
  <si>
    <t>230202078</t>
  </si>
  <si>
    <t>Nasunutí potrubní sekce do chráničky pro plynovody nasouvané potrubí plastové dn přes 450 do 560 mm</t>
  </si>
  <si>
    <t>-988623521</t>
  </si>
  <si>
    <t>https://podminky.urs.cz/item/CS_URS_2025_01/230202078</t>
  </si>
  <si>
    <t>12,8</t>
  </si>
  <si>
    <t>230202149</t>
  </si>
  <si>
    <t>Montáž kluzných objímek pro zasunutí potrubí do chráničky pro plynovody výšky 41 mm vnějšího průměru potrubí přes 450 do 500 mm</t>
  </si>
  <si>
    <t>940026384</t>
  </si>
  <si>
    <t>https://podminky.urs.cz/item/CS_URS_2025_01/230202149</t>
  </si>
  <si>
    <t>28655155-1</t>
  </si>
  <si>
    <t>objímka kluzná typ M segment v 36mm</t>
  </si>
  <si>
    <t>128</t>
  </si>
  <si>
    <t>1627625088</t>
  </si>
  <si>
    <t>9*5 'Přepočtené koeficientem množství</t>
  </si>
  <si>
    <t>28655185-1</t>
  </si>
  <si>
    <t>objímka kluzná typ N segment v 36mm</t>
  </si>
  <si>
    <t>-773610955</t>
  </si>
  <si>
    <t>SEZNAM FIGUR</t>
  </si>
  <si>
    <t>Výměra</t>
  </si>
  <si>
    <t>SO-01/ SO-01.1</t>
  </si>
  <si>
    <t>Použití figury:</t>
  </si>
  <si>
    <t>Montáž kanalizačního potrubí hladkého plnostěnného SN 12 z PVC-U DN 250</t>
  </si>
  <si>
    <t>Čerpání vody na dopravní výšku do 10 m průměrný přítok do 500 l/min</t>
  </si>
  <si>
    <t>Pohotovost čerpací soupravy pro dopravní výšku do 10 m přítok do 500 l/min</t>
  </si>
  <si>
    <t>Obsypání potrubí ručně sypaninou bez prohození, uloženou do 3 m</t>
  </si>
  <si>
    <t>Vyčištění stok</t>
  </si>
  <si>
    <t>Monitoring stoky jakékoli výšky na nové kanalizaci</t>
  </si>
  <si>
    <t>Lože pod potrubí otevřený výkop ze štěrkopísku</t>
  </si>
  <si>
    <t>Krytí potrubí z plastů výstražnou fólií z PVC přes 25 do 34cm</t>
  </si>
  <si>
    <t>Zásyp jam, šachet rýh nebo kolem objektů sypaninou se zhutněním</t>
  </si>
  <si>
    <t>Uložení sypaniny na skládky nebo meziskládky</t>
  </si>
  <si>
    <t>Vodorovné přemístění přes 9 000 do 10000 m výkopku/sypaniny z horniny třídy těžitelnosti II skupiny 4 a 5</t>
  </si>
  <si>
    <t>Příplatek k vodorovnému přemístění výkopku/sypaniny z horniny třídy těžitelnosti II skupiny 4 a 5 ZKD 1000 m přes 10000 m</t>
  </si>
  <si>
    <t>Poplatek za uložení zeminy a kamení na recyklační skládce (skládkovné) kód odpadu 17 05 04</t>
  </si>
  <si>
    <t>Hloubení zapažených rýh š do 2000 mm v hornině třídy těžitelnosti I skupiny 3 objem do 500 m3</t>
  </si>
  <si>
    <t>Hloubení zapažených rýh š do 2000 mm v hornině třídy těžitelnosti II skupiny 4 objem do 500 m3</t>
  </si>
  <si>
    <t>Vodorovné přemístění přes 1 500 do 2000 m výkopku/sypaniny z horniny třídy těžitelnosti I skupiny 1 až 3</t>
  </si>
  <si>
    <t>Nakládání výkopku z hornin třídy těžitelnosti I skupiny 1 až 3 do 100 m3</t>
  </si>
  <si>
    <t>Sejmutí ornice plochy do 100 m2 tl vrstvy do 200 mm strojně</t>
  </si>
  <si>
    <t>Rozprostření ornice tl vrstvy do 200 mm pl do 100 m2 v rovině nebo ve svahu do 1:5 strojně</t>
  </si>
  <si>
    <t>Založení parkového trávníku výsevem pl do 1000 m2 v rovině a ve svahu do 1:5</t>
  </si>
  <si>
    <t>SO-01/ SO-01.2</t>
  </si>
  <si>
    <t>Montáž kanalizačního potrubí hladkého plnostěnného SN 12 z PVC-U DN 160</t>
  </si>
  <si>
    <t>Sejmutí ornice plochy do 500 m2 tl vrstvy do 200 mm strojně</t>
  </si>
  <si>
    <t>Zřízení příložného pažení a rozepření stěn rýh hl do 2 m</t>
  </si>
  <si>
    <t>Odstranění příložného pažení a rozepření stěn rýh hl do 2 m</t>
  </si>
  <si>
    <t>Rozprostření ornice tl vrstvy do 200 mm pl přes 100 do 500 m2 v rovině nebo ve svahu do 1:5 strojně</t>
  </si>
  <si>
    <t>Montáž kanalizačního potrubí hladkého plnostěnného SN 12 z PVC-U DN 500</t>
  </si>
  <si>
    <t>Hloubení rýh nezapažených š do 2000 mm v hornině třídy těžitelnosti I skupiny 3 objem do 500 m3 strojně</t>
  </si>
  <si>
    <t>Hloubení rýh nezapažených š do 2000 mm v hornině třídy těžitelnosti II skupiny 4 objem do 500 m3 strojně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</si>
  <si>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</si>
  <si>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</si>
  <si>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</si>
  <si>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</si>
  <si>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</si>
  <si>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</si>
  <si>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</si>
  <si>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</si>
  <si>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</si>
  <si>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</si>
  <si>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</si>
  <si>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</si>
  <si>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</si>
  <si>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</si>
  <si>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</si>
  <si>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</si>
  <si>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Vedlejší a ostatní náklady</t>
  </si>
  <si>
    <t>OST</t>
  </si>
  <si>
    <t>Ostatní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</si>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</sst>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0000A8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7"/>
      <color rgb="FF969696"/>
      <name val="Arial CE"/>
    </font>
    <font>
      <sz val="8"/>
      <color rgb="FF000000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b/>
      <sz val="9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5" fillId="0" borderId="0" applyNumberFormat="0" applyFill="0" applyBorder="0" applyAlignment="0" applyProtection="0"/>
  </cellStyleXfs>
  <cellXfs count="411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4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5" fillId="0" borderId="0" xfId="0" applyFont="1" applyAlignment="1" applyProtection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8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8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top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9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9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20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9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2" fillId="0" borderId="15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2" fillId="0" borderId="15" xfId="0" applyFont="1" applyBorder="1" applyAlignment="1" applyProtection="1">
      <alignment horizontal="left" vertical="center"/>
    </xf>
    <xf numFmtId="0" fontId="22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3" fillId="4" borderId="7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3" fillId="4" borderId="8" xfId="0" applyFont="1" applyFill="1" applyBorder="1" applyAlignment="1" applyProtection="1">
      <alignment horizontal="center" vertical="center"/>
    </xf>
    <xf numFmtId="0" fontId="23" fillId="4" borderId="8" xfId="0" applyFont="1" applyFill="1" applyBorder="1" applyAlignment="1" applyProtection="1">
      <alignment horizontal="right" vertical="center"/>
    </xf>
    <xf numFmtId="0" fontId="23" fillId="4" borderId="9" xfId="0" applyFont="1" applyFill="1" applyBorder="1" applyAlignment="1" applyProtection="1">
      <alignment horizontal="center" vertical="center"/>
    </xf>
    <xf numFmtId="0" fontId="24" fillId="0" borderId="17" xfId="0" applyFont="1" applyBorder="1" applyAlignment="1" applyProtection="1">
      <alignment horizontal="center" vertical="center" wrapText="1"/>
    </xf>
    <xf numFmtId="0" fontId="24" fillId="0" borderId="18" xfId="0" applyFont="1" applyBorder="1" applyAlignment="1" applyProtection="1">
      <alignment horizontal="center" vertical="center" wrapText="1"/>
    </xf>
    <xf numFmtId="0" fontId="24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Alignment="1" applyProtection="1">
      <alignment horizontal="left" vertical="center"/>
    </xf>
    <xf numFmtId="0" fontId="25" fillId="0" borderId="0" xfId="0" applyFont="1" applyAlignment="1" applyProtection="1">
      <alignment vertical="center"/>
    </xf>
    <xf numFmtId="4" fontId="25" fillId="0" borderId="0" xfId="0" applyNumberFormat="1" applyFont="1" applyAlignment="1" applyProtection="1">
      <alignment horizontal="right" vertical="center"/>
    </xf>
    <xf numFmtId="4" fontId="25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1" fillId="0" borderId="15" xfId="0" applyNumberFormat="1" applyFont="1" applyBorder="1" applyAlignment="1" applyProtection="1">
      <alignment vertical="center"/>
    </xf>
    <xf numFmtId="4" fontId="21" fillId="0" borderId="0" xfId="0" applyNumberFormat="1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4" fontId="21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0" fontId="29" fillId="0" borderId="0" xfId="0" applyFont="1" applyAlignment="1" applyProtection="1">
      <alignment vertical="center"/>
    </xf>
    <xf numFmtId="4" fontId="29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30" fillId="0" borderId="15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166" fontId="30" fillId="0" borderId="0" xfId="0" applyNumberFormat="1" applyFont="1" applyBorder="1" applyAlignment="1" applyProtection="1">
      <alignment vertical="center"/>
    </xf>
    <xf numFmtId="4" fontId="30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5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6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30" fillId="0" borderId="20" xfId="0" applyNumberFormat="1" applyFont="1" applyBorder="1" applyAlignment="1" applyProtection="1">
      <alignment vertical="center"/>
    </xf>
    <xf numFmtId="4" fontId="30" fillId="0" borderId="21" xfId="0" applyNumberFormat="1" applyFont="1" applyBorder="1" applyAlignment="1" applyProtection="1">
      <alignment vertical="center"/>
    </xf>
    <xf numFmtId="166" fontId="30" fillId="0" borderId="21" xfId="0" applyNumberFormat="1" applyFont="1" applyBorder="1" applyAlignment="1" applyProtection="1">
      <alignment vertical="center"/>
    </xf>
    <xf numFmtId="4" fontId="30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5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2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3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3" fillId="4" borderId="0" xfId="0" applyFont="1" applyFill="1" applyAlignment="1" applyProtection="1">
      <alignment horizontal="right" vertical="center"/>
    </xf>
    <xf numFmtId="0" fontId="33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3" fillId="4" borderId="17" xfId="0" applyFont="1" applyFill="1" applyBorder="1" applyAlignment="1" applyProtection="1">
      <alignment horizontal="center" vertical="center" wrapText="1"/>
    </xf>
    <xf numFmtId="0" fontId="23" fillId="4" borderId="18" xfId="0" applyFont="1" applyFill="1" applyBorder="1" applyAlignment="1" applyProtection="1">
      <alignment horizontal="center" vertical="center" wrapText="1"/>
    </xf>
    <xf numFmtId="0" fontId="23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5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4" fillId="0" borderId="13" xfId="0" applyNumberFormat="1" applyFont="1" applyBorder="1" applyAlignment="1" applyProtection="1"/>
    <xf numFmtId="166" fontId="34" fillId="0" borderId="14" xfId="0" applyNumberFormat="1" applyFont="1" applyBorder="1" applyAlignment="1" applyProtection="1"/>
    <xf numFmtId="4" fontId="35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3" fillId="0" borderId="23" xfId="0" applyFont="1" applyBorder="1" applyAlignment="1" applyProtection="1">
      <alignment horizontal="center" vertical="center"/>
    </xf>
    <xf numFmtId="49" fontId="23" fillId="0" borderId="23" xfId="0" applyNumberFormat="1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left" vertical="center" wrapText="1"/>
    </xf>
    <xf numFmtId="0" fontId="23" fillId="0" borderId="23" xfId="0" applyFont="1" applyBorder="1" applyAlignment="1" applyProtection="1">
      <alignment horizontal="center" vertical="center" wrapText="1"/>
    </xf>
    <xf numFmtId="167" fontId="23" fillId="0" borderId="23" xfId="0" applyNumberFormat="1" applyFont="1" applyBorder="1" applyAlignment="1" applyProtection="1">
      <alignment vertical="center"/>
    </xf>
    <xf numFmtId="4" fontId="23" fillId="2" borderId="23" xfId="0" applyNumberFormat="1" applyFont="1" applyFill="1" applyBorder="1" applyAlignment="1" applyProtection="1">
      <alignment vertical="center"/>
      <protection locked="0"/>
    </xf>
    <xf numFmtId="4" fontId="23" fillId="0" borderId="23" xfId="0" applyNumberFormat="1" applyFont="1" applyBorder="1" applyAlignment="1" applyProtection="1">
      <alignment vertical="center"/>
    </xf>
    <xf numFmtId="0" fontId="24" fillId="2" borderId="15" xfId="0" applyFont="1" applyFill="1" applyBorder="1" applyAlignment="1" applyProtection="1">
      <alignment horizontal="left" vertical="center"/>
      <protection locked="0"/>
    </xf>
    <xf numFmtId="0" fontId="24" fillId="0" borderId="0" xfId="0" applyFont="1" applyBorder="1" applyAlignment="1" applyProtection="1">
      <alignment horizontal="center" vertical="center"/>
    </xf>
    <xf numFmtId="166" fontId="24" fillId="0" borderId="0" xfId="0" applyNumberFormat="1" applyFont="1" applyBorder="1" applyAlignment="1" applyProtection="1">
      <alignment vertical="center"/>
    </xf>
    <xf numFmtId="166" fontId="24" fillId="0" borderId="16" xfId="0" applyNumberFormat="1" applyFont="1" applyBorder="1" applyAlignment="1" applyProtection="1">
      <alignment vertical="center"/>
    </xf>
    <xf numFmtId="0" fontId="23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6" fillId="0" borderId="0" xfId="0" applyFont="1" applyAlignment="1" applyProtection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9" fillId="0" borderId="20" xfId="0" applyFont="1" applyBorder="1" applyAlignment="1" applyProtection="1">
      <alignment vertical="center"/>
    </xf>
    <xf numFmtId="0" fontId="9" fillId="0" borderId="21" xfId="0" applyFont="1" applyBorder="1" applyAlignment="1" applyProtection="1">
      <alignment vertical="center"/>
    </xf>
    <xf numFmtId="0" fontId="9" fillId="0" borderId="22" xfId="0" applyFont="1" applyBorder="1" applyAlignment="1" applyProtection="1">
      <alignment vertical="center"/>
    </xf>
    <xf numFmtId="0" fontId="38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9" fillId="0" borderId="0" xfId="0" applyFont="1" applyAlignment="1" applyProtection="1">
      <alignment horizontal="left" vertical="center"/>
    </xf>
    <xf numFmtId="0" fontId="40" fillId="0" borderId="0" xfId="1" applyFont="1" applyAlignment="1" applyProtection="1">
      <alignment vertical="center" wrapText="1"/>
    </xf>
    <xf numFmtId="0" fontId="18" fillId="0" borderId="0" xfId="0" applyFont="1" applyAlignment="1" applyProtection="1">
      <alignment horizontal="left" vertical="center" indent="1"/>
    </xf>
    <xf numFmtId="0" fontId="22" fillId="0" borderId="0" xfId="0" applyFont="1" applyAlignment="1" applyProtection="1">
      <alignment horizontal="left" vertical="center" indent="1"/>
    </xf>
    <xf numFmtId="167" fontId="22" fillId="0" borderId="0" xfId="0" applyNumberFormat="1" applyFont="1" applyAlignment="1" applyProtection="1">
      <alignment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167" fontId="11" fillId="0" borderId="0" xfId="0" applyNumberFormat="1" applyFont="1" applyAlignment="1" applyProtection="1">
      <alignment vertical="center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41" fillId="0" borderId="23" xfId="0" applyFont="1" applyBorder="1" applyAlignment="1" applyProtection="1">
      <alignment horizontal="center" vertical="center"/>
    </xf>
    <xf numFmtId="49" fontId="41" fillId="0" borderId="23" xfId="0" applyNumberFormat="1" applyFont="1" applyBorder="1" applyAlignment="1" applyProtection="1">
      <alignment horizontal="left" vertical="center" wrapText="1"/>
    </xf>
    <xf numFmtId="0" fontId="41" fillId="0" borderId="23" xfId="0" applyFont="1" applyBorder="1" applyAlignment="1" applyProtection="1">
      <alignment horizontal="left" vertical="center" wrapText="1"/>
    </xf>
    <xf numFmtId="0" fontId="41" fillId="0" borderId="23" xfId="0" applyFont="1" applyBorder="1" applyAlignment="1" applyProtection="1">
      <alignment horizontal="center" vertical="center" wrapText="1"/>
    </xf>
    <xf numFmtId="167" fontId="41" fillId="0" borderId="23" xfId="0" applyNumberFormat="1" applyFont="1" applyBorder="1" applyAlignment="1" applyProtection="1">
      <alignment vertical="center"/>
    </xf>
    <xf numFmtId="4" fontId="41" fillId="2" borderId="23" xfId="0" applyNumberFormat="1" applyFont="1" applyFill="1" applyBorder="1" applyAlignment="1" applyProtection="1">
      <alignment vertical="center"/>
      <protection locked="0"/>
    </xf>
    <xf numFmtId="4" fontId="41" fillId="0" borderId="23" xfId="0" applyNumberFormat="1" applyFont="1" applyBorder="1" applyAlignment="1" applyProtection="1">
      <alignment vertical="center"/>
    </xf>
    <xf numFmtId="0" fontId="42" fillId="0" borderId="4" xfId="0" applyFont="1" applyBorder="1" applyAlignment="1">
      <alignment vertical="center"/>
    </xf>
    <xf numFmtId="0" fontId="41" fillId="2" borderId="15" xfId="0" applyFont="1" applyFill="1" applyBorder="1" applyAlignment="1" applyProtection="1">
      <alignment horizontal="left" vertical="center"/>
      <protection locked="0"/>
    </xf>
    <xf numFmtId="0" fontId="41" fillId="0" borderId="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12" fillId="0" borderId="4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12" fillId="0" borderId="0" xfId="0" applyFont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 wrapText="1"/>
    </xf>
    <xf numFmtId="0" fontId="12" fillId="0" borderId="0" xfId="0" applyFont="1" applyAlignment="1" applyProtection="1">
      <alignment vertical="center"/>
      <protection locked="0"/>
    </xf>
    <xf numFmtId="0" fontId="12" fillId="0" borderId="4" xfId="0" applyFont="1" applyBorder="1" applyAlignment="1">
      <alignment vertical="center"/>
    </xf>
    <xf numFmtId="0" fontId="12" fillId="0" borderId="15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16" xfId="0" applyFont="1" applyBorder="1" applyAlignment="1" applyProtection="1">
      <alignment vertical="center"/>
    </xf>
    <xf numFmtId="0" fontId="12" fillId="0" borderId="0" xfId="0" applyFont="1" applyAlignment="1">
      <alignment horizontal="left" vertical="center"/>
    </xf>
    <xf numFmtId="0" fontId="41" fillId="2" borderId="20" xfId="0" applyFont="1" applyFill="1" applyBorder="1" applyAlignment="1" applyProtection="1">
      <alignment horizontal="left" vertical="center"/>
      <protection locked="0"/>
    </xf>
    <xf numFmtId="0" fontId="41" fillId="0" borderId="21" xfId="0" applyFont="1" applyBorder="1" applyAlignment="1" applyProtection="1">
      <alignment horizontal="center" vertical="center"/>
    </xf>
    <xf numFmtId="166" fontId="24" fillId="0" borderId="21" xfId="0" applyNumberFormat="1" applyFont="1" applyBorder="1" applyAlignment="1" applyProtection="1">
      <alignment vertical="center"/>
    </xf>
    <xf numFmtId="166" fontId="24" fillId="0" borderId="22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0" fillId="0" borderId="4" xfId="0" applyFont="1" applyBorder="1" applyAlignment="1">
      <alignment horizontal="center" vertical="center" wrapText="1"/>
    </xf>
    <xf numFmtId="0" fontId="23" fillId="4" borderId="17" xfId="0" applyFont="1" applyFill="1" applyBorder="1" applyAlignment="1">
      <alignment horizontal="center" vertical="center" wrapText="1"/>
    </xf>
    <xf numFmtId="0" fontId="23" fillId="4" borderId="18" xfId="0" applyFont="1" applyFill="1" applyBorder="1" applyAlignment="1">
      <alignment horizontal="center" vertical="center" wrapText="1"/>
    </xf>
    <xf numFmtId="0" fontId="23" fillId="4" borderId="19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3" fillId="0" borderId="17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 wrapText="1"/>
    </xf>
    <xf numFmtId="0" fontId="43" fillId="0" borderId="23" xfId="0" applyFont="1" applyBorder="1" applyAlignment="1">
      <alignment horizontal="left" vertical="center"/>
    </xf>
    <xf numFmtId="167" fontId="43" fillId="0" borderId="19" xfId="0" applyNumberFormat="1" applyFont="1" applyBorder="1" applyAlignment="1">
      <alignment vertical="center"/>
    </xf>
    <xf numFmtId="0" fontId="0" fillId="0" borderId="0" xfId="0" applyFont="1" applyAlignment="1">
      <alignment horizontal="left" vertical="center" wrapText="1"/>
    </xf>
    <xf numFmtId="167" fontId="0" fillId="0" borderId="0" xfId="0" applyNumberFormat="1" applyFont="1" applyAlignment="1">
      <alignment vertical="center"/>
    </xf>
    <xf numFmtId="0" fontId="35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44" fillId="0" borderId="24" xfId="0" applyFont="1" applyBorder="1" applyAlignment="1">
      <alignment vertical="center" wrapText="1"/>
    </xf>
    <xf numFmtId="0" fontId="44" fillId="0" borderId="25" xfId="0" applyFont="1" applyBorder="1" applyAlignment="1">
      <alignment vertical="center" wrapText="1"/>
    </xf>
    <xf numFmtId="0" fontId="44" fillId="0" borderId="26" xfId="0" applyFont="1" applyBorder="1" applyAlignment="1">
      <alignment vertical="center" wrapText="1"/>
    </xf>
    <xf numFmtId="0" fontId="44" fillId="0" borderId="27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4" fillId="0" borderId="28" xfId="0" applyFont="1" applyBorder="1" applyAlignment="1">
      <alignment horizontal="center" vertical="center" wrapText="1"/>
    </xf>
    <xf numFmtId="0" fontId="44" fillId="0" borderId="27" xfId="0" applyFont="1" applyBorder="1" applyAlignment="1">
      <alignment vertical="center" wrapText="1"/>
    </xf>
    <xf numFmtId="0" fontId="46" fillId="0" borderId="29" xfId="0" applyFont="1" applyBorder="1" applyAlignment="1">
      <alignment horizontal="left" wrapText="1"/>
    </xf>
    <xf numFmtId="0" fontId="44" fillId="0" borderId="28" xfId="0" applyFont="1" applyBorder="1" applyAlignment="1">
      <alignment vertical="center" wrapText="1"/>
    </xf>
    <xf numFmtId="0" fontId="46" fillId="0" borderId="1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center" wrapText="1"/>
    </xf>
    <xf numFmtId="0" fontId="48" fillId="0" borderId="27" xfId="0" applyFont="1" applyBorder="1" applyAlignment="1">
      <alignment vertical="center" wrapText="1"/>
    </xf>
    <xf numFmtId="0" fontId="47" fillId="0" borderId="1" xfId="0" applyFont="1" applyBorder="1" applyAlignment="1">
      <alignment vertical="center" wrapText="1"/>
    </xf>
    <xf numFmtId="0" fontId="47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vertical="center"/>
    </xf>
    <xf numFmtId="49" fontId="47" fillId="0" borderId="1" xfId="0" applyNumberFormat="1" applyFont="1" applyBorder="1" applyAlignment="1">
      <alignment horizontal="left" vertical="center" wrapText="1"/>
    </xf>
    <xf numFmtId="49" fontId="47" fillId="0" borderId="1" xfId="0" applyNumberFormat="1" applyFont="1" applyBorder="1" applyAlignment="1">
      <alignment vertical="center" wrapText="1"/>
    </xf>
    <xf numFmtId="0" fontId="44" fillId="0" borderId="30" xfId="0" applyFont="1" applyBorder="1" applyAlignment="1">
      <alignment vertical="center" wrapText="1"/>
    </xf>
    <xf numFmtId="0" fontId="49" fillId="0" borderId="29" xfId="0" applyFont="1" applyBorder="1" applyAlignment="1">
      <alignment vertical="center" wrapText="1"/>
    </xf>
    <xf numFmtId="0" fontId="44" fillId="0" borderId="31" xfId="0" applyFont="1" applyBorder="1" applyAlignment="1">
      <alignment vertical="center" wrapText="1"/>
    </xf>
    <xf numFmtId="0" fontId="44" fillId="0" borderId="1" xfId="0" applyFont="1" applyBorder="1" applyAlignment="1">
      <alignment vertical="top"/>
    </xf>
    <xf numFmtId="0" fontId="44" fillId="0" borderId="0" xfId="0" applyFont="1" applyAlignment="1">
      <alignment vertical="top"/>
    </xf>
    <xf numFmtId="0" fontId="44" fillId="0" borderId="24" xfId="0" applyFont="1" applyBorder="1" applyAlignment="1">
      <alignment horizontal="left" vertical="center"/>
    </xf>
    <xf numFmtId="0" fontId="44" fillId="0" borderId="25" xfId="0" applyFont="1" applyBorder="1" applyAlignment="1">
      <alignment horizontal="left" vertical="center"/>
    </xf>
    <xf numFmtId="0" fontId="44" fillId="0" borderId="26" xfId="0" applyFont="1" applyBorder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5" fillId="0" borderId="1" xfId="0" applyFont="1" applyBorder="1" applyAlignment="1">
      <alignment horizontal="center" vertical="center"/>
    </xf>
    <xf numFmtId="0" fontId="44" fillId="0" borderId="28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46" fillId="0" borderId="29" xfId="0" applyFont="1" applyBorder="1" applyAlignment="1">
      <alignment horizontal="left" vertical="center"/>
    </xf>
    <xf numFmtId="0" fontId="46" fillId="0" borderId="29" xfId="0" applyFont="1" applyBorder="1" applyAlignment="1">
      <alignment horizontal="center" vertical="center"/>
    </xf>
    <xf numFmtId="0" fontId="50" fillId="0" borderId="29" xfId="0" applyFont="1" applyBorder="1" applyAlignment="1">
      <alignment horizontal="left" vertical="center"/>
    </xf>
    <xf numFmtId="0" fontId="51" fillId="0" borderId="1" xfId="0" applyFont="1" applyBorder="1" applyAlignment="1">
      <alignment horizontal="left" vertical="center"/>
    </xf>
    <xf numFmtId="0" fontId="48" fillId="0" borderId="0" xfId="0" applyFont="1" applyAlignment="1">
      <alignment horizontal="left" vertical="center"/>
    </xf>
    <xf numFmtId="0" fontId="52" fillId="0" borderId="1" xfId="0" applyFont="1" applyBorder="1" applyAlignment="1">
      <alignment horizontal="left" vertical="center"/>
    </xf>
    <xf numFmtId="0" fontId="47" fillId="0" borderId="1" xfId="0" applyFont="1" applyBorder="1" applyAlignment="1">
      <alignment horizontal="center" vertical="center"/>
    </xf>
    <xf numFmtId="0" fontId="47" fillId="0" borderId="0" xfId="0" applyFont="1" applyAlignment="1">
      <alignment horizontal="left" vertical="center"/>
    </xf>
    <xf numFmtId="0" fontId="48" fillId="0" borderId="27" xfId="0" applyFont="1" applyBorder="1" applyAlignment="1">
      <alignment horizontal="left" vertical="center"/>
    </xf>
    <xf numFmtId="0" fontId="47" fillId="0" borderId="1" xfId="0" applyFont="1" applyFill="1" applyBorder="1" applyAlignment="1">
      <alignment horizontal="left" vertical="center"/>
    </xf>
    <xf numFmtId="0" fontId="47" fillId="0" borderId="1" xfId="0" applyFont="1" applyFill="1" applyBorder="1" applyAlignment="1">
      <alignment horizontal="center" vertical="center"/>
    </xf>
    <xf numFmtId="0" fontId="44" fillId="0" borderId="30" xfId="0" applyFont="1" applyBorder="1" applyAlignment="1">
      <alignment horizontal="left" vertical="center"/>
    </xf>
    <xf numFmtId="0" fontId="49" fillId="0" borderId="29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/>
    </xf>
    <xf numFmtId="0" fontId="49" fillId="0" borderId="1" xfId="0" applyFont="1" applyBorder="1" applyAlignment="1">
      <alignment horizontal="left" vertical="center"/>
    </xf>
    <xf numFmtId="0" fontId="50" fillId="0" borderId="1" xfId="0" applyFont="1" applyBorder="1" applyAlignment="1">
      <alignment horizontal="left" vertical="center"/>
    </xf>
    <xf numFmtId="0" fontId="48" fillId="0" borderId="29" xfId="0" applyFont="1" applyBorder="1" applyAlignment="1">
      <alignment horizontal="left" vertical="center"/>
    </xf>
    <xf numFmtId="0" fontId="44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center" vertical="center" wrapText="1"/>
    </xf>
    <xf numFmtId="0" fontId="44" fillId="0" borderId="24" xfId="0" applyFont="1" applyBorder="1" applyAlignment="1">
      <alignment horizontal="left" vertical="center" wrapText="1"/>
    </xf>
    <xf numFmtId="0" fontId="44" fillId="0" borderId="25" xfId="0" applyFont="1" applyBorder="1" applyAlignment="1">
      <alignment horizontal="left" vertical="center" wrapText="1"/>
    </xf>
    <xf numFmtId="0" fontId="44" fillId="0" borderId="26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 wrapText="1"/>
    </xf>
    <xf numFmtId="0" fontId="50" fillId="0" borderId="27" xfId="0" applyFont="1" applyBorder="1" applyAlignment="1">
      <alignment horizontal="left" vertical="center" wrapText="1"/>
    </xf>
    <xf numFmtId="0" fontId="50" fillId="0" borderId="28" xfId="0" applyFont="1" applyBorder="1" applyAlignment="1">
      <alignment horizontal="left" vertical="center" wrapText="1"/>
    </xf>
    <xf numFmtId="0" fontId="48" fillId="0" borderId="27" xfId="0" applyFont="1" applyBorder="1" applyAlignment="1">
      <alignment horizontal="left" vertical="center" wrapText="1"/>
    </xf>
    <xf numFmtId="0" fontId="48" fillId="0" borderId="1" xfId="0" applyFont="1" applyBorder="1" applyAlignment="1">
      <alignment horizontal="left" vertical="center"/>
    </xf>
    <xf numFmtId="0" fontId="48" fillId="0" borderId="28" xfId="0" applyFont="1" applyBorder="1" applyAlignment="1">
      <alignment horizontal="left" vertical="center" wrapText="1"/>
    </xf>
    <xf numFmtId="0" fontId="48" fillId="0" borderId="28" xfId="0" applyFont="1" applyBorder="1" applyAlignment="1">
      <alignment horizontal="left" vertical="center"/>
    </xf>
    <xf numFmtId="0" fontId="48" fillId="0" borderId="30" xfId="0" applyFont="1" applyBorder="1" applyAlignment="1">
      <alignment horizontal="left" vertical="center" wrapText="1"/>
    </xf>
    <xf numFmtId="0" fontId="48" fillId="0" borderId="29" xfId="0" applyFont="1" applyBorder="1" applyAlignment="1">
      <alignment horizontal="left" vertical="center" wrapText="1"/>
    </xf>
    <xf numFmtId="0" fontId="48" fillId="0" borderId="31" xfId="0" applyFont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top"/>
    </xf>
    <xf numFmtId="0" fontId="47" fillId="0" borderId="1" xfId="0" applyFont="1" applyBorder="1" applyAlignment="1">
      <alignment horizontal="center" vertical="top"/>
    </xf>
    <xf numFmtId="0" fontId="48" fillId="0" borderId="30" xfId="0" applyFont="1" applyBorder="1" applyAlignment="1">
      <alignment horizontal="left" vertical="center"/>
    </xf>
    <xf numFmtId="0" fontId="48" fillId="0" borderId="31" xfId="0" applyFont="1" applyBorder="1" applyAlignment="1">
      <alignment horizontal="left" vertical="center"/>
    </xf>
    <xf numFmtId="0" fontId="48" fillId="0" borderId="1" xfId="0" applyFont="1" applyBorder="1" applyAlignment="1">
      <alignment horizontal="center" vertical="center"/>
    </xf>
    <xf numFmtId="0" fontId="50" fillId="0" borderId="0" xfId="0" applyFont="1" applyAlignment="1">
      <alignment vertical="center"/>
    </xf>
    <xf numFmtId="0" fontId="46" fillId="0" borderId="1" xfId="0" applyFont="1" applyBorder="1" applyAlignment="1">
      <alignment vertical="center"/>
    </xf>
    <xf numFmtId="0" fontId="50" fillId="0" borderId="29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7" fillId="0" borderId="1" xfId="0" applyFont="1" applyBorder="1" applyAlignment="1">
      <alignment vertical="top"/>
    </xf>
    <xf numFmtId="49" fontId="47" fillId="0" borderId="1" xfId="0" applyNumberFormat="1" applyFont="1" applyBorder="1" applyAlignment="1">
      <alignment horizontal="left" vertical="center"/>
    </xf>
    <xf numFmtId="0" fontId="53" fillId="0" borderId="27" xfId="0" applyFont="1" applyBorder="1" applyAlignment="1" applyProtection="1">
      <alignment horizontal="left" vertical="center"/>
    </xf>
    <xf numFmtId="0" fontId="54" fillId="0" borderId="1" xfId="0" applyFont="1" applyBorder="1" applyAlignment="1" applyProtection="1">
      <alignment vertical="top"/>
    </xf>
    <xf numFmtId="0" fontId="54" fillId="0" borderId="1" xfId="0" applyFont="1" applyBorder="1" applyAlignment="1" applyProtection="1">
      <alignment horizontal="left" vertical="center"/>
    </xf>
    <xf numFmtId="0" fontId="54" fillId="0" borderId="1" xfId="0" applyFont="1" applyBorder="1" applyAlignment="1" applyProtection="1">
      <alignment horizontal="center" vertical="center"/>
    </xf>
    <xf numFmtId="49" fontId="54" fillId="0" borderId="1" xfId="0" applyNumberFormat="1" applyFont="1" applyBorder="1" applyAlignment="1" applyProtection="1">
      <alignment horizontal="left" vertical="center"/>
    </xf>
    <xf numFmtId="0" fontId="53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6" fillId="0" borderId="29" xfId="0" applyFont="1" applyBorder="1" applyAlignment="1">
      <alignment horizontal="left"/>
    </xf>
    <xf numFmtId="0" fontId="50" fillId="0" borderId="29" xfId="0" applyFont="1" applyBorder="1" applyAlignment="1"/>
    <xf numFmtId="0" fontId="44" fillId="0" borderId="27" xfId="0" applyFont="1" applyBorder="1" applyAlignment="1">
      <alignment vertical="top"/>
    </xf>
    <xf numFmtId="0" fontId="44" fillId="0" borderId="28" xfId="0" applyFont="1" applyBorder="1" applyAlignment="1">
      <alignment vertical="top"/>
    </xf>
    <xf numFmtId="0" fontId="44" fillId="0" borderId="30" xfId="0" applyFont="1" applyBorder="1" applyAlignment="1">
      <alignment vertical="top"/>
    </xf>
    <xf numFmtId="0" fontId="44" fillId="0" borderId="29" xfId="0" applyFont="1" applyBorder="1" applyAlignment="1">
      <alignment vertical="top"/>
    </xf>
    <xf numFmtId="0" fontId="44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7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6385" cy="286385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5101201" TargetMode="External" /><Relationship Id="rId2" Type="http://schemas.openxmlformats.org/officeDocument/2006/relationships/hyperlink" Target="https://podminky.urs.cz/item/CS_URS_2025_01/115101301" TargetMode="External" /><Relationship Id="rId3" Type="http://schemas.openxmlformats.org/officeDocument/2006/relationships/hyperlink" Target="https://podminky.urs.cz/item/CS_URS_2025_01/119001412" TargetMode="External" /><Relationship Id="rId4" Type="http://schemas.openxmlformats.org/officeDocument/2006/relationships/hyperlink" Target="https://podminky.urs.cz/item/CS_URS_2025_01/121151103" TargetMode="External" /><Relationship Id="rId5" Type="http://schemas.openxmlformats.org/officeDocument/2006/relationships/hyperlink" Target="https://podminky.urs.cz/item/CS_URS_2025_01/132254204" TargetMode="External" /><Relationship Id="rId6" Type="http://schemas.openxmlformats.org/officeDocument/2006/relationships/hyperlink" Target="https://podminky.urs.cz/item/CS_URS_2025_01/132354204" TargetMode="External" /><Relationship Id="rId7" Type="http://schemas.openxmlformats.org/officeDocument/2006/relationships/hyperlink" Target="https://podminky.urs.cz/item/CS_URS_2025_01/139001101" TargetMode="External" /><Relationship Id="rId8" Type="http://schemas.openxmlformats.org/officeDocument/2006/relationships/hyperlink" Target="https://podminky.urs.cz/item/CS_URS_2025_01/141721334" TargetMode="External" /><Relationship Id="rId9" Type="http://schemas.openxmlformats.org/officeDocument/2006/relationships/hyperlink" Target="https://podminky.urs.cz/item/CS_URS_2025_01/151101101" TargetMode="External" /><Relationship Id="rId10" Type="http://schemas.openxmlformats.org/officeDocument/2006/relationships/hyperlink" Target="https://podminky.urs.cz/item/CS_URS_2025_01/151101111" TargetMode="External" /><Relationship Id="rId11" Type="http://schemas.openxmlformats.org/officeDocument/2006/relationships/hyperlink" Target="https://podminky.urs.cz/item/CS_URS_2025_01/162451106" TargetMode="External" /><Relationship Id="rId12" Type="http://schemas.openxmlformats.org/officeDocument/2006/relationships/hyperlink" Target="https://podminky.urs.cz/item/CS_URS_2025_01/162751137" TargetMode="External" /><Relationship Id="rId13" Type="http://schemas.openxmlformats.org/officeDocument/2006/relationships/hyperlink" Target="https://podminky.urs.cz/item/CS_URS_2025_01/162751139" TargetMode="External" /><Relationship Id="rId14" Type="http://schemas.openxmlformats.org/officeDocument/2006/relationships/hyperlink" Target="https://podminky.urs.cz/item/CS_URS_2025_01/167151101" TargetMode="External" /><Relationship Id="rId15" Type="http://schemas.openxmlformats.org/officeDocument/2006/relationships/hyperlink" Target="https://podminky.urs.cz/item/CS_URS_2025_01/171201231" TargetMode="External" /><Relationship Id="rId16" Type="http://schemas.openxmlformats.org/officeDocument/2006/relationships/hyperlink" Target="https://podminky.urs.cz/item/CS_URS_2025_01/171251201" TargetMode="External" /><Relationship Id="rId17" Type="http://schemas.openxmlformats.org/officeDocument/2006/relationships/hyperlink" Target="https://podminky.urs.cz/item/CS_URS_2025_01/174151101" TargetMode="External" /><Relationship Id="rId18" Type="http://schemas.openxmlformats.org/officeDocument/2006/relationships/hyperlink" Target="https://podminky.urs.cz/item/CS_URS_2025_01/175111101" TargetMode="External" /><Relationship Id="rId19" Type="http://schemas.openxmlformats.org/officeDocument/2006/relationships/hyperlink" Target="https://podminky.urs.cz/item/CS_URS_2025_01/181351003" TargetMode="External" /><Relationship Id="rId20" Type="http://schemas.openxmlformats.org/officeDocument/2006/relationships/hyperlink" Target="https://podminky.urs.cz/item/CS_URS_2025_01/181411131" TargetMode="External" /><Relationship Id="rId21" Type="http://schemas.openxmlformats.org/officeDocument/2006/relationships/hyperlink" Target="https://podminky.urs.cz/item/CS_URS_2025_01/359901111" TargetMode="External" /><Relationship Id="rId22" Type="http://schemas.openxmlformats.org/officeDocument/2006/relationships/hyperlink" Target="https://podminky.urs.cz/item/CS_URS_2025_01/359901211" TargetMode="External" /><Relationship Id="rId23" Type="http://schemas.openxmlformats.org/officeDocument/2006/relationships/hyperlink" Target="https://podminky.urs.cz/item/CS_URS_2025_01/451573111" TargetMode="External" /><Relationship Id="rId24" Type="http://schemas.openxmlformats.org/officeDocument/2006/relationships/hyperlink" Target="https://podminky.urs.cz/item/CS_URS_2025_01/452112112" TargetMode="External" /><Relationship Id="rId25" Type="http://schemas.openxmlformats.org/officeDocument/2006/relationships/hyperlink" Target="https://podminky.urs.cz/item/CS_URS_2025_01/452112122" TargetMode="External" /><Relationship Id="rId26" Type="http://schemas.openxmlformats.org/officeDocument/2006/relationships/hyperlink" Target="https://podminky.urs.cz/item/CS_URS_2025_01/561121112" TargetMode="External" /><Relationship Id="rId27" Type="http://schemas.openxmlformats.org/officeDocument/2006/relationships/hyperlink" Target="https://podminky.urs.cz/item/CS_URS_2025_01/564762111" TargetMode="External" /><Relationship Id="rId28" Type="http://schemas.openxmlformats.org/officeDocument/2006/relationships/hyperlink" Target="https://podminky.urs.cz/item/CS_URS_2025_01/871363123" TargetMode="External" /><Relationship Id="rId29" Type="http://schemas.openxmlformats.org/officeDocument/2006/relationships/hyperlink" Target="https://podminky.urs.cz/item/CS_URS_2025_01/871395811" TargetMode="External" /><Relationship Id="rId30" Type="http://schemas.openxmlformats.org/officeDocument/2006/relationships/hyperlink" Target="https://podminky.urs.cz/item/CS_URS_2025_01/877360320" TargetMode="External" /><Relationship Id="rId31" Type="http://schemas.openxmlformats.org/officeDocument/2006/relationships/hyperlink" Target="https://podminky.urs.cz/item/CS_URS_2025_01/892362121" TargetMode="External" /><Relationship Id="rId32" Type="http://schemas.openxmlformats.org/officeDocument/2006/relationships/hyperlink" Target="https://podminky.urs.cz/item/CS_URS_2025_01/894118001" TargetMode="External" /><Relationship Id="rId33" Type="http://schemas.openxmlformats.org/officeDocument/2006/relationships/hyperlink" Target="https://podminky.urs.cz/item/CS_URS_2025_01/894411121" TargetMode="External" /><Relationship Id="rId34" Type="http://schemas.openxmlformats.org/officeDocument/2006/relationships/hyperlink" Target="https://podminky.urs.cz/item/CS_URS_2025_01/899104112" TargetMode="External" /><Relationship Id="rId35" Type="http://schemas.openxmlformats.org/officeDocument/2006/relationships/hyperlink" Target="https://podminky.urs.cz/item/CS_URS_2025_01/899722113" TargetMode="External" /><Relationship Id="rId36" Type="http://schemas.openxmlformats.org/officeDocument/2006/relationships/hyperlink" Target="https://podminky.urs.cz/item/CS_URS_2025_01/899911254" TargetMode="External" /><Relationship Id="rId37" Type="http://schemas.openxmlformats.org/officeDocument/2006/relationships/hyperlink" Target="https://podminky.urs.cz/item/CS_URS_2025_01/899913163" TargetMode="External" /><Relationship Id="rId38" Type="http://schemas.openxmlformats.org/officeDocument/2006/relationships/hyperlink" Target="https://podminky.urs.cz/item/CS_URS_2025_01/899914215" TargetMode="External" /><Relationship Id="rId39" Type="http://schemas.openxmlformats.org/officeDocument/2006/relationships/hyperlink" Target="https://podminky.urs.cz/item/CS_URS_2025_01/997013501" TargetMode="External" /><Relationship Id="rId40" Type="http://schemas.openxmlformats.org/officeDocument/2006/relationships/hyperlink" Target="https://podminky.urs.cz/item/CS_URS_2025_01/997013509" TargetMode="External" /><Relationship Id="rId41" Type="http://schemas.openxmlformats.org/officeDocument/2006/relationships/hyperlink" Target="https://podminky.urs.cz/item/CS_URS_2025_01/997013871" TargetMode="External" /><Relationship Id="rId42" Type="http://schemas.openxmlformats.org/officeDocument/2006/relationships/hyperlink" Target="https://podminky.urs.cz/item/CS_URS_2025_01/998276101" TargetMode="External" /><Relationship Id="rId43" Type="http://schemas.openxmlformats.org/officeDocument/2006/relationships/hyperlink" Target="https://podminky.urs.cz/item/CS_URS_2025_01/230202075" TargetMode="External" /><Relationship Id="rId44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3106121" TargetMode="External" /><Relationship Id="rId2" Type="http://schemas.openxmlformats.org/officeDocument/2006/relationships/hyperlink" Target="https://podminky.urs.cz/item/CS_URS_2025_01/115101201" TargetMode="External" /><Relationship Id="rId3" Type="http://schemas.openxmlformats.org/officeDocument/2006/relationships/hyperlink" Target="https://podminky.urs.cz/item/CS_URS_2025_01/115101301" TargetMode="External" /><Relationship Id="rId4" Type="http://schemas.openxmlformats.org/officeDocument/2006/relationships/hyperlink" Target="https://podminky.urs.cz/item/CS_URS_2025_01/121151113" TargetMode="External" /><Relationship Id="rId5" Type="http://schemas.openxmlformats.org/officeDocument/2006/relationships/hyperlink" Target="https://podminky.urs.cz/item/CS_URS_2025_01/132254204" TargetMode="External" /><Relationship Id="rId6" Type="http://schemas.openxmlformats.org/officeDocument/2006/relationships/hyperlink" Target="https://podminky.urs.cz/item/CS_URS_2025_01/132354204" TargetMode="External" /><Relationship Id="rId7" Type="http://schemas.openxmlformats.org/officeDocument/2006/relationships/hyperlink" Target="https://podminky.urs.cz/item/CS_URS_2025_01/151101101" TargetMode="External" /><Relationship Id="rId8" Type="http://schemas.openxmlformats.org/officeDocument/2006/relationships/hyperlink" Target="https://podminky.urs.cz/item/CS_URS_2025_01/151101111" TargetMode="External" /><Relationship Id="rId9" Type="http://schemas.openxmlformats.org/officeDocument/2006/relationships/hyperlink" Target="https://podminky.urs.cz/item/CS_URS_2025_01/162451106" TargetMode="External" /><Relationship Id="rId10" Type="http://schemas.openxmlformats.org/officeDocument/2006/relationships/hyperlink" Target="https://podminky.urs.cz/item/CS_URS_2025_01/162751137" TargetMode="External" /><Relationship Id="rId11" Type="http://schemas.openxmlformats.org/officeDocument/2006/relationships/hyperlink" Target="https://podminky.urs.cz/item/CS_URS_2025_01/162751139" TargetMode="External" /><Relationship Id="rId12" Type="http://schemas.openxmlformats.org/officeDocument/2006/relationships/hyperlink" Target="https://podminky.urs.cz/item/CS_URS_2025_01/167151101" TargetMode="External" /><Relationship Id="rId13" Type="http://schemas.openxmlformats.org/officeDocument/2006/relationships/hyperlink" Target="https://podminky.urs.cz/item/CS_URS_2025_01/171201231" TargetMode="External" /><Relationship Id="rId14" Type="http://schemas.openxmlformats.org/officeDocument/2006/relationships/hyperlink" Target="https://podminky.urs.cz/item/CS_URS_2025_01/171251201" TargetMode="External" /><Relationship Id="rId15" Type="http://schemas.openxmlformats.org/officeDocument/2006/relationships/hyperlink" Target="https://podminky.urs.cz/item/CS_URS_2025_01/174151101" TargetMode="External" /><Relationship Id="rId16" Type="http://schemas.openxmlformats.org/officeDocument/2006/relationships/hyperlink" Target="https://podminky.urs.cz/item/CS_URS_2025_01/175111101" TargetMode="External" /><Relationship Id="rId17" Type="http://schemas.openxmlformats.org/officeDocument/2006/relationships/hyperlink" Target="https://podminky.urs.cz/item/CS_URS_2025_01/181351103" TargetMode="External" /><Relationship Id="rId18" Type="http://schemas.openxmlformats.org/officeDocument/2006/relationships/hyperlink" Target="https://podminky.urs.cz/item/CS_URS_2025_01/181411131" TargetMode="External" /><Relationship Id="rId19" Type="http://schemas.openxmlformats.org/officeDocument/2006/relationships/hyperlink" Target="https://podminky.urs.cz/item/CS_URS_2025_01/359901111" TargetMode="External" /><Relationship Id="rId20" Type="http://schemas.openxmlformats.org/officeDocument/2006/relationships/hyperlink" Target="https://podminky.urs.cz/item/CS_URS_2025_01/359901211" TargetMode="External" /><Relationship Id="rId21" Type="http://schemas.openxmlformats.org/officeDocument/2006/relationships/hyperlink" Target="https://podminky.urs.cz/item/CS_URS_2025_01/451573111" TargetMode="External" /><Relationship Id="rId22" Type="http://schemas.openxmlformats.org/officeDocument/2006/relationships/hyperlink" Target="https://podminky.urs.cz/item/CS_URS_2025_01/561121112" TargetMode="External" /><Relationship Id="rId23" Type="http://schemas.openxmlformats.org/officeDocument/2006/relationships/hyperlink" Target="https://podminky.urs.cz/item/CS_URS_2025_01/564762111" TargetMode="External" /><Relationship Id="rId24" Type="http://schemas.openxmlformats.org/officeDocument/2006/relationships/hyperlink" Target="https://podminky.urs.cz/item/CS_URS_2025_01/564851011" TargetMode="External" /><Relationship Id="rId25" Type="http://schemas.openxmlformats.org/officeDocument/2006/relationships/hyperlink" Target="https://podminky.urs.cz/item/CS_URS_2025_01/596811120" TargetMode="External" /><Relationship Id="rId26" Type="http://schemas.openxmlformats.org/officeDocument/2006/relationships/hyperlink" Target="https://podminky.urs.cz/item/CS_URS_2025_01/871313123" TargetMode="External" /><Relationship Id="rId27" Type="http://schemas.openxmlformats.org/officeDocument/2006/relationships/hyperlink" Target="https://podminky.urs.cz/item/CS_URS_2025_01/877310310" TargetMode="External" /><Relationship Id="rId28" Type="http://schemas.openxmlformats.org/officeDocument/2006/relationships/hyperlink" Target="https://podminky.urs.cz/item/CS_URS_2025_01/894812201" TargetMode="External" /><Relationship Id="rId29" Type="http://schemas.openxmlformats.org/officeDocument/2006/relationships/hyperlink" Target="https://podminky.urs.cz/item/CS_URS_2025_01/894812202" TargetMode="External" /><Relationship Id="rId30" Type="http://schemas.openxmlformats.org/officeDocument/2006/relationships/hyperlink" Target="https://podminky.urs.cz/item/CS_URS_2025_01/894812231" TargetMode="External" /><Relationship Id="rId31" Type="http://schemas.openxmlformats.org/officeDocument/2006/relationships/hyperlink" Target="https://podminky.urs.cz/item/CS_URS_2025_01/894812241" TargetMode="External" /><Relationship Id="rId32" Type="http://schemas.openxmlformats.org/officeDocument/2006/relationships/hyperlink" Target="https://podminky.urs.cz/item/CS_URS_2025_01/894812249" TargetMode="External" /><Relationship Id="rId33" Type="http://schemas.openxmlformats.org/officeDocument/2006/relationships/hyperlink" Target="https://podminky.urs.cz/item/CS_URS_2025_01/894812262" TargetMode="External" /><Relationship Id="rId34" Type="http://schemas.openxmlformats.org/officeDocument/2006/relationships/hyperlink" Target="https://podminky.urs.cz/item/CS_URS_2025_01/899722113" TargetMode="External" /><Relationship Id="rId35" Type="http://schemas.openxmlformats.org/officeDocument/2006/relationships/hyperlink" Target="https://podminky.urs.cz/item/CS_URS_2025_01/979054441" TargetMode="External" /><Relationship Id="rId36" Type="http://schemas.openxmlformats.org/officeDocument/2006/relationships/hyperlink" Target="https://podminky.urs.cz/item/CS_URS_2025_01/998276101" TargetMode="External" /><Relationship Id="rId37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5101201" TargetMode="External" /><Relationship Id="rId2" Type="http://schemas.openxmlformats.org/officeDocument/2006/relationships/hyperlink" Target="https://podminky.urs.cz/item/CS_URS_2025_01/115101301" TargetMode="External" /><Relationship Id="rId3" Type="http://schemas.openxmlformats.org/officeDocument/2006/relationships/hyperlink" Target="https://podminky.urs.cz/item/CS_URS_2025_01/119001412" TargetMode="External" /><Relationship Id="rId4" Type="http://schemas.openxmlformats.org/officeDocument/2006/relationships/hyperlink" Target="https://podminky.urs.cz/item/CS_URS_2025_01/121151103" TargetMode="External" /><Relationship Id="rId5" Type="http://schemas.openxmlformats.org/officeDocument/2006/relationships/hyperlink" Target="https://podminky.urs.cz/item/CS_URS_2025_01/132254204" TargetMode="External" /><Relationship Id="rId6" Type="http://schemas.openxmlformats.org/officeDocument/2006/relationships/hyperlink" Target="https://podminky.urs.cz/item/CS_URS_2025_01/132354204" TargetMode="External" /><Relationship Id="rId7" Type="http://schemas.openxmlformats.org/officeDocument/2006/relationships/hyperlink" Target="https://podminky.urs.cz/item/CS_URS_2025_01/139001101" TargetMode="External" /><Relationship Id="rId8" Type="http://schemas.openxmlformats.org/officeDocument/2006/relationships/hyperlink" Target="https://podminky.urs.cz/item/CS_URS_2025_01/151101101" TargetMode="External" /><Relationship Id="rId9" Type="http://schemas.openxmlformats.org/officeDocument/2006/relationships/hyperlink" Target="https://podminky.urs.cz/item/CS_URS_2025_01/151101111" TargetMode="External" /><Relationship Id="rId10" Type="http://schemas.openxmlformats.org/officeDocument/2006/relationships/hyperlink" Target="https://podminky.urs.cz/item/CS_URS_2025_01/162451106" TargetMode="External" /><Relationship Id="rId11" Type="http://schemas.openxmlformats.org/officeDocument/2006/relationships/hyperlink" Target="https://podminky.urs.cz/item/CS_URS_2025_01/162751137" TargetMode="External" /><Relationship Id="rId12" Type="http://schemas.openxmlformats.org/officeDocument/2006/relationships/hyperlink" Target="https://podminky.urs.cz/item/CS_URS_2025_01/162751139" TargetMode="External" /><Relationship Id="rId13" Type="http://schemas.openxmlformats.org/officeDocument/2006/relationships/hyperlink" Target="https://podminky.urs.cz/item/CS_URS_2025_01/167151101" TargetMode="External" /><Relationship Id="rId14" Type="http://schemas.openxmlformats.org/officeDocument/2006/relationships/hyperlink" Target="https://podminky.urs.cz/item/CS_URS_2025_01/171201231" TargetMode="External" /><Relationship Id="rId15" Type="http://schemas.openxmlformats.org/officeDocument/2006/relationships/hyperlink" Target="https://podminky.urs.cz/item/CS_URS_2025_01/171251201" TargetMode="External" /><Relationship Id="rId16" Type="http://schemas.openxmlformats.org/officeDocument/2006/relationships/hyperlink" Target="https://podminky.urs.cz/item/CS_URS_2025_01/174151101" TargetMode="External" /><Relationship Id="rId17" Type="http://schemas.openxmlformats.org/officeDocument/2006/relationships/hyperlink" Target="https://podminky.urs.cz/item/CS_URS_2025_01/175111101" TargetMode="External" /><Relationship Id="rId18" Type="http://schemas.openxmlformats.org/officeDocument/2006/relationships/hyperlink" Target="https://podminky.urs.cz/item/CS_URS_2025_01/181351003" TargetMode="External" /><Relationship Id="rId19" Type="http://schemas.openxmlformats.org/officeDocument/2006/relationships/hyperlink" Target="https://podminky.urs.cz/item/CS_URS_2025_01/181411131" TargetMode="External" /><Relationship Id="rId20" Type="http://schemas.openxmlformats.org/officeDocument/2006/relationships/hyperlink" Target="https://podminky.urs.cz/item/CS_URS_2025_01/359901111" TargetMode="External" /><Relationship Id="rId21" Type="http://schemas.openxmlformats.org/officeDocument/2006/relationships/hyperlink" Target="https://podminky.urs.cz/item/CS_URS_2025_01/359901211" TargetMode="External" /><Relationship Id="rId22" Type="http://schemas.openxmlformats.org/officeDocument/2006/relationships/hyperlink" Target="https://podminky.urs.cz/item/CS_URS_2025_01/451573111" TargetMode="External" /><Relationship Id="rId23" Type="http://schemas.openxmlformats.org/officeDocument/2006/relationships/hyperlink" Target="https://podminky.urs.cz/item/CS_URS_2025_01/452311131" TargetMode="External" /><Relationship Id="rId24" Type="http://schemas.openxmlformats.org/officeDocument/2006/relationships/hyperlink" Target="https://podminky.urs.cz/item/CS_URS_2025_01/452351111" TargetMode="External" /><Relationship Id="rId25" Type="http://schemas.openxmlformats.org/officeDocument/2006/relationships/hyperlink" Target="https://podminky.urs.cz/item/CS_URS_2025_01/452351112" TargetMode="External" /><Relationship Id="rId26" Type="http://schemas.openxmlformats.org/officeDocument/2006/relationships/hyperlink" Target="https://podminky.urs.cz/item/CS_URS_2025_01/457311118" TargetMode="External" /><Relationship Id="rId27" Type="http://schemas.openxmlformats.org/officeDocument/2006/relationships/hyperlink" Target="https://podminky.urs.cz/item/CS_URS_2025_01/561121112" TargetMode="External" /><Relationship Id="rId28" Type="http://schemas.openxmlformats.org/officeDocument/2006/relationships/hyperlink" Target="https://podminky.urs.cz/item/CS_URS_2025_01/564762111" TargetMode="External" /><Relationship Id="rId29" Type="http://schemas.openxmlformats.org/officeDocument/2006/relationships/hyperlink" Target="https://podminky.urs.cz/item/CS_URS_2025_01/810391811" TargetMode="External" /><Relationship Id="rId30" Type="http://schemas.openxmlformats.org/officeDocument/2006/relationships/hyperlink" Target="https://podminky.urs.cz/item/CS_URS_2025_01/871423123" TargetMode="External" /><Relationship Id="rId31" Type="http://schemas.openxmlformats.org/officeDocument/2006/relationships/hyperlink" Target="https://podminky.urs.cz/item/CS_URS_2025_01/892422121" TargetMode="External" /><Relationship Id="rId32" Type="http://schemas.openxmlformats.org/officeDocument/2006/relationships/hyperlink" Target="https://podminky.urs.cz/item/CS_URS_2025_01/894302162" TargetMode="External" /><Relationship Id="rId33" Type="http://schemas.openxmlformats.org/officeDocument/2006/relationships/hyperlink" Target="https://podminky.urs.cz/item/CS_URS_2025_01/894302193" TargetMode="External" /><Relationship Id="rId34" Type="http://schemas.openxmlformats.org/officeDocument/2006/relationships/hyperlink" Target="https://podminky.urs.cz/item/CS_URS_2025_01/894501111" TargetMode="External" /><Relationship Id="rId35" Type="http://schemas.openxmlformats.org/officeDocument/2006/relationships/hyperlink" Target="https://podminky.urs.cz/item/CS_URS_2025_01/894501112" TargetMode="External" /><Relationship Id="rId36" Type="http://schemas.openxmlformats.org/officeDocument/2006/relationships/hyperlink" Target="https://podminky.urs.cz/item/CS_URS_2025_01/894608112" TargetMode="External" /><Relationship Id="rId37" Type="http://schemas.openxmlformats.org/officeDocument/2006/relationships/hyperlink" Target="https://podminky.urs.cz/item/CS_URS_2025_01/894608211" TargetMode="External" /><Relationship Id="rId38" Type="http://schemas.openxmlformats.org/officeDocument/2006/relationships/hyperlink" Target="https://podminky.urs.cz/item/CS_URS_2025_01/899103112" TargetMode="External" /><Relationship Id="rId39" Type="http://schemas.openxmlformats.org/officeDocument/2006/relationships/hyperlink" Target="https://podminky.urs.cz/item/CS_URS_2025_01/899104112" TargetMode="External" /><Relationship Id="rId40" Type="http://schemas.openxmlformats.org/officeDocument/2006/relationships/hyperlink" Target="https://podminky.urs.cz/item/CS_URS_2025_01/899722113" TargetMode="External" /><Relationship Id="rId41" Type="http://schemas.openxmlformats.org/officeDocument/2006/relationships/hyperlink" Target="https://podminky.urs.cz/item/CS_URS_2025_01/953334121" TargetMode="External" /><Relationship Id="rId42" Type="http://schemas.openxmlformats.org/officeDocument/2006/relationships/hyperlink" Target="https://podminky.urs.cz/item/CS_URS_2025_01/962052210" TargetMode="External" /><Relationship Id="rId43" Type="http://schemas.openxmlformats.org/officeDocument/2006/relationships/hyperlink" Target="https://podminky.urs.cz/item/CS_URS_2025_01/977211111" TargetMode="External" /><Relationship Id="rId44" Type="http://schemas.openxmlformats.org/officeDocument/2006/relationships/hyperlink" Target="https://podminky.urs.cz/item/CS_URS_2025_01/985331211" TargetMode="External" /><Relationship Id="rId45" Type="http://schemas.openxmlformats.org/officeDocument/2006/relationships/hyperlink" Target="https://podminky.urs.cz/item/CS_URS_2025_01/997013501" TargetMode="External" /><Relationship Id="rId46" Type="http://schemas.openxmlformats.org/officeDocument/2006/relationships/hyperlink" Target="https://podminky.urs.cz/item/CS_URS_2025_01/997013509" TargetMode="External" /><Relationship Id="rId47" Type="http://schemas.openxmlformats.org/officeDocument/2006/relationships/hyperlink" Target="https://podminky.urs.cz/item/CS_URS_2025_01/997013871" TargetMode="External" /><Relationship Id="rId48" Type="http://schemas.openxmlformats.org/officeDocument/2006/relationships/hyperlink" Target="https://podminky.urs.cz/item/CS_URS_2025_01/998276101" TargetMode="External" /><Relationship Id="rId49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5_01/115101201" TargetMode="External" /><Relationship Id="rId2" Type="http://schemas.openxmlformats.org/officeDocument/2006/relationships/hyperlink" Target="https://podminky.urs.cz/item/CS_URS_2025_01/115101301" TargetMode="External" /><Relationship Id="rId3" Type="http://schemas.openxmlformats.org/officeDocument/2006/relationships/hyperlink" Target="https://podminky.urs.cz/item/CS_URS_2025_01/132251254" TargetMode="External" /><Relationship Id="rId4" Type="http://schemas.openxmlformats.org/officeDocument/2006/relationships/hyperlink" Target="https://podminky.urs.cz/item/CS_URS_2025_01/132351254" TargetMode="External" /><Relationship Id="rId5" Type="http://schemas.openxmlformats.org/officeDocument/2006/relationships/hyperlink" Target="https://podminky.urs.cz/item/CS_URS_2025_01/162451106" TargetMode="External" /><Relationship Id="rId6" Type="http://schemas.openxmlformats.org/officeDocument/2006/relationships/hyperlink" Target="https://podminky.urs.cz/item/CS_URS_2025_01/162706111" TargetMode="External" /><Relationship Id="rId7" Type="http://schemas.openxmlformats.org/officeDocument/2006/relationships/hyperlink" Target="https://podminky.urs.cz/item/CS_URS_2025_01/162706119" TargetMode="External" /><Relationship Id="rId8" Type="http://schemas.openxmlformats.org/officeDocument/2006/relationships/hyperlink" Target="https://podminky.urs.cz/item/CS_URS_2025_01/167103101" TargetMode="External" /><Relationship Id="rId9" Type="http://schemas.openxmlformats.org/officeDocument/2006/relationships/hyperlink" Target="https://podminky.urs.cz/item/CS_URS_2025_01/167151101" TargetMode="External" /><Relationship Id="rId10" Type="http://schemas.openxmlformats.org/officeDocument/2006/relationships/hyperlink" Target="https://podminky.urs.cz/item/CS_URS_2025_01/174151101" TargetMode="External" /><Relationship Id="rId11" Type="http://schemas.openxmlformats.org/officeDocument/2006/relationships/hyperlink" Target="https://podminky.urs.cz/item/CS_URS_2025_01/175111101" TargetMode="External" /><Relationship Id="rId12" Type="http://schemas.openxmlformats.org/officeDocument/2006/relationships/hyperlink" Target="https://podminky.urs.cz/item/CS_URS_2025_01/181351113" TargetMode="External" /><Relationship Id="rId13" Type="http://schemas.openxmlformats.org/officeDocument/2006/relationships/hyperlink" Target="https://podminky.urs.cz/item/CS_URS_2025_01/181451131" TargetMode="External" /><Relationship Id="rId14" Type="http://schemas.openxmlformats.org/officeDocument/2006/relationships/hyperlink" Target="https://podminky.urs.cz/item/CS_URS_2025_01/359901111" TargetMode="External" /><Relationship Id="rId15" Type="http://schemas.openxmlformats.org/officeDocument/2006/relationships/hyperlink" Target="https://podminky.urs.cz/item/CS_URS_2025_01/359901211" TargetMode="External" /><Relationship Id="rId16" Type="http://schemas.openxmlformats.org/officeDocument/2006/relationships/hyperlink" Target="https://podminky.urs.cz/item/CS_URS_2025_01/451573111" TargetMode="External" /><Relationship Id="rId17" Type="http://schemas.openxmlformats.org/officeDocument/2006/relationships/hyperlink" Target="https://podminky.urs.cz/item/CS_URS_2025_01/452311131" TargetMode="External" /><Relationship Id="rId18" Type="http://schemas.openxmlformats.org/officeDocument/2006/relationships/hyperlink" Target="https://podminky.urs.cz/item/CS_URS_2025_01/452351111" TargetMode="External" /><Relationship Id="rId19" Type="http://schemas.openxmlformats.org/officeDocument/2006/relationships/hyperlink" Target="https://podminky.urs.cz/item/CS_URS_2025_01/452351112" TargetMode="External" /><Relationship Id="rId20" Type="http://schemas.openxmlformats.org/officeDocument/2006/relationships/hyperlink" Target="https://podminky.urs.cz/item/CS_URS_2025_01/597172121" TargetMode="External" /><Relationship Id="rId21" Type="http://schemas.openxmlformats.org/officeDocument/2006/relationships/hyperlink" Target="https://podminky.urs.cz/item/CS_URS_2025_01/810391811" TargetMode="External" /><Relationship Id="rId22" Type="http://schemas.openxmlformats.org/officeDocument/2006/relationships/hyperlink" Target="https://podminky.urs.cz/item/CS_URS_2025_01/871423123" TargetMode="External" /><Relationship Id="rId23" Type="http://schemas.openxmlformats.org/officeDocument/2006/relationships/hyperlink" Target="https://podminky.urs.cz/item/CS_URS_2025_01/877420310" TargetMode="External" /><Relationship Id="rId24" Type="http://schemas.openxmlformats.org/officeDocument/2006/relationships/hyperlink" Target="https://podminky.urs.cz/item/CS_URS_2025_01/890211851" TargetMode="External" /><Relationship Id="rId25" Type="http://schemas.openxmlformats.org/officeDocument/2006/relationships/hyperlink" Target="https://podminky.urs.cz/item/CS_URS_2025_01/892422121" TargetMode="External" /><Relationship Id="rId26" Type="http://schemas.openxmlformats.org/officeDocument/2006/relationships/hyperlink" Target="https://podminky.urs.cz/item/CS_URS_2025_01/894302162" TargetMode="External" /><Relationship Id="rId27" Type="http://schemas.openxmlformats.org/officeDocument/2006/relationships/hyperlink" Target="https://podminky.urs.cz/item/CS_URS_2025_01/894501111" TargetMode="External" /><Relationship Id="rId28" Type="http://schemas.openxmlformats.org/officeDocument/2006/relationships/hyperlink" Target="https://podminky.urs.cz/item/CS_URS_2025_01/894501112" TargetMode="External" /><Relationship Id="rId29" Type="http://schemas.openxmlformats.org/officeDocument/2006/relationships/hyperlink" Target="https://podminky.urs.cz/item/CS_URS_2025_01/894608211" TargetMode="External" /><Relationship Id="rId30" Type="http://schemas.openxmlformats.org/officeDocument/2006/relationships/hyperlink" Target="https://podminky.urs.cz/item/CS_URS_2025_01/899204112" TargetMode="External" /><Relationship Id="rId31" Type="http://schemas.openxmlformats.org/officeDocument/2006/relationships/hyperlink" Target="https://podminky.urs.cz/item/CS_URS_2025_01/899722113" TargetMode="External" /><Relationship Id="rId32" Type="http://schemas.openxmlformats.org/officeDocument/2006/relationships/hyperlink" Target="https://podminky.urs.cz/item/CS_URS_2025_01/899910211" TargetMode="External" /><Relationship Id="rId33" Type="http://schemas.openxmlformats.org/officeDocument/2006/relationships/hyperlink" Target="https://podminky.urs.cz/item/CS_URS_2025_01/919441211" TargetMode="External" /><Relationship Id="rId34" Type="http://schemas.openxmlformats.org/officeDocument/2006/relationships/hyperlink" Target="https://podminky.urs.cz/item/CS_URS_2025_01/953334121" TargetMode="External" /><Relationship Id="rId35" Type="http://schemas.openxmlformats.org/officeDocument/2006/relationships/hyperlink" Target="https://podminky.urs.cz/item/CS_URS_2025_01/997013501" TargetMode="External" /><Relationship Id="rId36" Type="http://schemas.openxmlformats.org/officeDocument/2006/relationships/hyperlink" Target="https://podminky.urs.cz/item/CS_URS_2025_01/997013509" TargetMode="External" /><Relationship Id="rId37" Type="http://schemas.openxmlformats.org/officeDocument/2006/relationships/hyperlink" Target="https://podminky.urs.cz/item/CS_URS_2025_01/997013871" TargetMode="External" /><Relationship Id="rId38" Type="http://schemas.openxmlformats.org/officeDocument/2006/relationships/hyperlink" Target="https://podminky.urs.cz/item/CS_URS_2025_01/998276101" TargetMode="External" /><Relationship Id="rId39" Type="http://schemas.openxmlformats.org/officeDocument/2006/relationships/hyperlink" Target="https://podminky.urs.cz/item/CS_URS_2025_01/713492815" TargetMode="External" /><Relationship Id="rId40" Type="http://schemas.openxmlformats.org/officeDocument/2006/relationships/hyperlink" Target="https://podminky.urs.cz/item/CS_URS_2025_01/998713101" TargetMode="External" /><Relationship Id="rId41" Type="http://schemas.openxmlformats.org/officeDocument/2006/relationships/hyperlink" Target="https://podminky.urs.cz/item/CS_URS_2025_01/230202078" TargetMode="External" /><Relationship Id="rId42" Type="http://schemas.openxmlformats.org/officeDocument/2006/relationships/hyperlink" Target="https://podminky.urs.cz/item/CS_URS_2025_01/230202149" TargetMode="External" /><Relationship Id="rId43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drawing" Target="../drawings/drawing7.xml" /></Relationships>
</file>

<file path=xl/worksheets/_rels/sheet8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9" t="s">
        <v>0</v>
      </c>
      <c r="AZ1" s="19" t="s">
        <v>1</v>
      </c>
      <c r="BA1" s="19" t="s">
        <v>2</v>
      </c>
      <c r="BB1" s="19" t="s">
        <v>3</v>
      </c>
      <c r="BT1" s="19" t="s">
        <v>4</v>
      </c>
      <c r="BU1" s="19" t="s">
        <v>4</v>
      </c>
      <c r="BV1" s="19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20" t="s">
        <v>6</v>
      </c>
      <c r="BT2" s="20" t="s">
        <v>7</v>
      </c>
    </row>
    <row r="3" s="1" customFormat="1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3"/>
      <c r="BS3" s="20" t="s">
        <v>6</v>
      </c>
      <c r="BT3" s="20" t="s">
        <v>8</v>
      </c>
    </row>
    <row r="4" s="1" customFormat="1" ht="24.96" customHeight="1">
      <c r="B4" s="24"/>
      <c r="C4" s="25"/>
      <c r="D4" s="26" t="s">
        <v>9</v>
      </c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3"/>
      <c r="AS4" s="27" t="s">
        <v>10</v>
      </c>
      <c r="BE4" s="28" t="s">
        <v>11</v>
      </c>
      <c r="BS4" s="20" t="s">
        <v>12</v>
      </c>
    </row>
    <row r="5" s="1" customFormat="1" ht="12" customHeight="1">
      <c r="B5" s="24"/>
      <c r="C5" s="25"/>
      <c r="D5" s="29" t="s">
        <v>13</v>
      </c>
      <c r="E5" s="25"/>
      <c r="F5" s="25"/>
      <c r="G5" s="25"/>
      <c r="H5" s="25"/>
      <c r="I5" s="25"/>
      <c r="J5" s="25"/>
      <c r="K5" s="30" t="s">
        <v>14</v>
      </c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3"/>
      <c r="BE5" s="31" t="s">
        <v>15</v>
      </c>
      <c r="BS5" s="20" t="s">
        <v>6</v>
      </c>
    </row>
    <row r="6" s="1" customFormat="1" ht="36.96" customHeight="1">
      <c r="B6" s="24"/>
      <c r="C6" s="25"/>
      <c r="D6" s="32" t="s">
        <v>16</v>
      </c>
      <c r="E6" s="25"/>
      <c r="F6" s="25"/>
      <c r="G6" s="25"/>
      <c r="H6" s="25"/>
      <c r="I6" s="25"/>
      <c r="J6" s="25"/>
      <c r="K6" s="33" t="s">
        <v>17</v>
      </c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3"/>
      <c r="BE6" s="34"/>
      <c r="BS6" s="20" t="s">
        <v>6</v>
      </c>
    </row>
    <row r="7" s="1" customFormat="1" ht="12" customHeight="1">
      <c r="B7" s="24"/>
      <c r="C7" s="25"/>
      <c r="D7" s="35" t="s">
        <v>18</v>
      </c>
      <c r="E7" s="25"/>
      <c r="F7" s="25"/>
      <c r="G7" s="25"/>
      <c r="H7" s="25"/>
      <c r="I7" s="25"/>
      <c r="J7" s="25"/>
      <c r="K7" s="30" t="s">
        <v>19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35" t="s">
        <v>20</v>
      </c>
      <c r="AL7" s="25"/>
      <c r="AM7" s="25"/>
      <c r="AN7" s="30" t="s">
        <v>21</v>
      </c>
      <c r="AO7" s="25"/>
      <c r="AP7" s="25"/>
      <c r="AQ7" s="25"/>
      <c r="AR7" s="23"/>
      <c r="BE7" s="34"/>
      <c r="BS7" s="20" t="s">
        <v>6</v>
      </c>
    </row>
    <row r="8" s="1" customFormat="1" ht="12" customHeight="1">
      <c r="B8" s="24"/>
      <c r="C8" s="25"/>
      <c r="D8" s="35" t="s">
        <v>22</v>
      </c>
      <c r="E8" s="25"/>
      <c r="F8" s="25"/>
      <c r="G8" s="25"/>
      <c r="H8" s="25"/>
      <c r="I8" s="25"/>
      <c r="J8" s="25"/>
      <c r="K8" s="30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35" t="s">
        <v>24</v>
      </c>
      <c r="AL8" s="25"/>
      <c r="AM8" s="25"/>
      <c r="AN8" s="36" t="s">
        <v>25</v>
      </c>
      <c r="AO8" s="25"/>
      <c r="AP8" s="25"/>
      <c r="AQ8" s="25"/>
      <c r="AR8" s="23"/>
      <c r="BE8" s="34"/>
      <c r="BS8" s="20" t="s">
        <v>6</v>
      </c>
    </row>
    <row r="9" s="1" customFormat="1" ht="29.28" customHeight="1">
      <c r="B9" s="24"/>
      <c r="C9" s="25"/>
      <c r="D9" s="29" t="s">
        <v>26</v>
      </c>
      <c r="E9" s="25"/>
      <c r="F9" s="25"/>
      <c r="G9" s="25"/>
      <c r="H9" s="25"/>
      <c r="I9" s="25"/>
      <c r="J9" s="25"/>
      <c r="K9" s="37" t="s">
        <v>27</v>
      </c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9" t="s">
        <v>28</v>
      </c>
      <c r="AL9" s="25"/>
      <c r="AM9" s="25"/>
      <c r="AN9" s="37" t="s">
        <v>29</v>
      </c>
      <c r="AO9" s="25"/>
      <c r="AP9" s="25"/>
      <c r="AQ9" s="25"/>
      <c r="AR9" s="23"/>
      <c r="BE9" s="34"/>
      <c r="BS9" s="20" t="s">
        <v>6</v>
      </c>
    </row>
    <row r="10" s="1" customFormat="1" ht="12" customHeight="1">
      <c r="B10" s="24"/>
      <c r="C10" s="25"/>
      <c r="D10" s="35" t="s">
        <v>30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35" t="s">
        <v>31</v>
      </c>
      <c r="AL10" s="25"/>
      <c r="AM10" s="25"/>
      <c r="AN10" s="30" t="s">
        <v>32</v>
      </c>
      <c r="AO10" s="25"/>
      <c r="AP10" s="25"/>
      <c r="AQ10" s="25"/>
      <c r="AR10" s="23"/>
      <c r="BE10" s="34"/>
      <c r="BS10" s="20" t="s">
        <v>6</v>
      </c>
    </row>
    <row r="11" s="1" customFormat="1" ht="18.48" customHeight="1">
      <c r="B11" s="24"/>
      <c r="C11" s="25"/>
      <c r="D11" s="25"/>
      <c r="E11" s="30" t="s">
        <v>33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35" t="s">
        <v>34</v>
      </c>
      <c r="AL11" s="25"/>
      <c r="AM11" s="25"/>
      <c r="AN11" s="30" t="s">
        <v>35</v>
      </c>
      <c r="AO11" s="25"/>
      <c r="AP11" s="25"/>
      <c r="AQ11" s="25"/>
      <c r="AR11" s="23"/>
      <c r="BE11" s="34"/>
      <c r="BS11" s="20" t="s">
        <v>6</v>
      </c>
    </row>
    <row r="12" s="1" customFormat="1" ht="6.96" customHeight="1">
      <c r="B12" s="24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3"/>
      <c r="BE12" s="34"/>
      <c r="BS12" s="20" t="s">
        <v>6</v>
      </c>
    </row>
    <row r="13" s="1" customFormat="1" ht="12" customHeight="1">
      <c r="B13" s="24"/>
      <c r="C13" s="25"/>
      <c r="D13" s="35" t="s">
        <v>36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35" t="s">
        <v>31</v>
      </c>
      <c r="AL13" s="25"/>
      <c r="AM13" s="25"/>
      <c r="AN13" s="38" t="s">
        <v>37</v>
      </c>
      <c r="AO13" s="25"/>
      <c r="AP13" s="25"/>
      <c r="AQ13" s="25"/>
      <c r="AR13" s="23"/>
      <c r="BE13" s="34"/>
      <c r="BS13" s="20" t="s">
        <v>6</v>
      </c>
    </row>
    <row r="14">
      <c r="B14" s="24"/>
      <c r="C14" s="25"/>
      <c r="D14" s="25"/>
      <c r="E14" s="38" t="s">
        <v>37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5" t="s">
        <v>34</v>
      </c>
      <c r="AL14" s="25"/>
      <c r="AM14" s="25"/>
      <c r="AN14" s="38" t="s">
        <v>37</v>
      </c>
      <c r="AO14" s="25"/>
      <c r="AP14" s="25"/>
      <c r="AQ14" s="25"/>
      <c r="AR14" s="23"/>
      <c r="BE14" s="34"/>
      <c r="BS14" s="20" t="s">
        <v>6</v>
      </c>
    </row>
    <row r="15" s="1" customFormat="1" ht="6.96" customHeight="1">
      <c r="B15" s="24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3"/>
      <c r="BE15" s="34"/>
      <c r="BS15" s="20" t="s">
        <v>4</v>
      </c>
    </row>
    <row r="16" s="1" customFormat="1" ht="12" customHeight="1">
      <c r="B16" s="24"/>
      <c r="C16" s="25"/>
      <c r="D16" s="35" t="s">
        <v>38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35" t="s">
        <v>31</v>
      </c>
      <c r="AL16" s="25"/>
      <c r="AM16" s="25"/>
      <c r="AN16" s="30" t="s">
        <v>39</v>
      </c>
      <c r="AO16" s="25"/>
      <c r="AP16" s="25"/>
      <c r="AQ16" s="25"/>
      <c r="AR16" s="23"/>
      <c r="BE16" s="34"/>
      <c r="BS16" s="20" t="s">
        <v>4</v>
      </c>
    </row>
    <row r="17" s="1" customFormat="1" ht="18.48" customHeight="1">
      <c r="B17" s="24"/>
      <c r="C17" s="25"/>
      <c r="D17" s="25"/>
      <c r="E17" s="30" t="s">
        <v>40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35" t="s">
        <v>34</v>
      </c>
      <c r="AL17" s="25"/>
      <c r="AM17" s="25"/>
      <c r="AN17" s="30" t="s">
        <v>41</v>
      </c>
      <c r="AO17" s="25"/>
      <c r="AP17" s="25"/>
      <c r="AQ17" s="25"/>
      <c r="AR17" s="23"/>
      <c r="BE17" s="34"/>
      <c r="BS17" s="20" t="s">
        <v>42</v>
      </c>
    </row>
    <row r="18" s="1" customFormat="1" ht="6.96" customHeight="1">
      <c r="B18" s="24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3"/>
      <c r="BE18" s="34"/>
      <c r="BS18" s="20" t="s">
        <v>6</v>
      </c>
    </row>
    <row r="19" s="1" customFormat="1" ht="12" customHeight="1">
      <c r="B19" s="24"/>
      <c r="C19" s="25"/>
      <c r="D19" s="35" t="s">
        <v>43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35" t="s">
        <v>31</v>
      </c>
      <c r="AL19" s="25"/>
      <c r="AM19" s="25"/>
      <c r="AN19" s="30" t="s">
        <v>44</v>
      </c>
      <c r="AO19" s="25"/>
      <c r="AP19" s="25"/>
      <c r="AQ19" s="25"/>
      <c r="AR19" s="23"/>
      <c r="BE19" s="34"/>
      <c r="BS19" s="20" t="s">
        <v>6</v>
      </c>
    </row>
    <row r="20" s="1" customFormat="1" ht="18.48" customHeight="1">
      <c r="B20" s="24"/>
      <c r="C20" s="25"/>
      <c r="D20" s="25"/>
      <c r="E20" s="30" t="s">
        <v>45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35" t="s">
        <v>34</v>
      </c>
      <c r="AL20" s="25"/>
      <c r="AM20" s="25"/>
      <c r="AN20" s="30" t="s">
        <v>44</v>
      </c>
      <c r="AO20" s="25"/>
      <c r="AP20" s="25"/>
      <c r="AQ20" s="25"/>
      <c r="AR20" s="23"/>
      <c r="BE20" s="34"/>
      <c r="BS20" s="20" t="s">
        <v>4</v>
      </c>
    </row>
    <row r="21" s="1" customFormat="1" ht="6.96" customHeight="1">
      <c r="B21" s="24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3"/>
      <c r="BE21" s="34"/>
    </row>
    <row r="22" s="1" customFormat="1" ht="12" customHeight="1">
      <c r="B22" s="24"/>
      <c r="C22" s="25"/>
      <c r="D22" s="35" t="s">
        <v>46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3"/>
      <c r="BE22" s="34"/>
    </row>
    <row r="23" s="1" customFormat="1" ht="47.25" customHeight="1">
      <c r="B23" s="24"/>
      <c r="C23" s="25"/>
      <c r="D23" s="25"/>
      <c r="E23" s="40" t="s">
        <v>47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5"/>
      <c r="AP23" s="25"/>
      <c r="AQ23" s="25"/>
      <c r="AR23" s="23"/>
      <c r="BE23" s="34"/>
    </row>
    <row r="24" s="1" customFormat="1" ht="6.96" customHeight="1">
      <c r="B24" s="24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3"/>
      <c r="BE24" s="34"/>
    </row>
    <row r="25" s="1" customFormat="1" ht="6.96" customHeight="1">
      <c r="B25" s="24"/>
      <c r="C25" s="25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5"/>
      <c r="AQ25" s="25"/>
      <c r="AR25" s="23"/>
      <c r="BE25" s="34"/>
    </row>
    <row r="26" s="2" customFormat="1" ht="25.92" customHeight="1">
      <c r="A26" s="42"/>
      <c r="B26" s="43"/>
      <c r="C26" s="44"/>
      <c r="D26" s="45" t="s">
        <v>48</v>
      </c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6"/>
      <c r="AH26" s="46"/>
      <c r="AI26" s="46"/>
      <c r="AJ26" s="46"/>
      <c r="AK26" s="47">
        <f>ROUND(AG54,2)</f>
        <v>0</v>
      </c>
      <c r="AL26" s="46"/>
      <c r="AM26" s="46"/>
      <c r="AN26" s="46"/>
      <c r="AO26" s="46"/>
      <c r="AP26" s="44"/>
      <c r="AQ26" s="44"/>
      <c r="AR26" s="48"/>
      <c r="BE26" s="34"/>
    </row>
    <row r="27" s="2" customFormat="1" ht="6.96" customHeight="1">
      <c r="A27" s="42"/>
      <c r="B27" s="43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44"/>
      <c r="S27" s="44"/>
      <c r="T27" s="44"/>
      <c r="U27" s="44"/>
      <c r="V27" s="44"/>
      <c r="W27" s="44"/>
      <c r="X27" s="44"/>
      <c r="Y27" s="44"/>
      <c r="Z27" s="44"/>
      <c r="AA27" s="44"/>
      <c r="AB27" s="44"/>
      <c r="AC27" s="44"/>
      <c r="AD27" s="44"/>
      <c r="AE27" s="44"/>
      <c r="AF27" s="44"/>
      <c r="AG27" s="44"/>
      <c r="AH27" s="44"/>
      <c r="AI27" s="44"/>
      <c r="AJ27" s="44"/>
      <c r="AK27" s="44"/>
      <c r="AL27" s="44"/>
      <c r="AM27" s="44"/>
      <c r="AN27" s="44"/>
      <c r="AO27" s="44"/>
      <c r="AP27" s="44"/>
      <c r="AQ27" s="44"/>
      <c r="AR27" s="48"/>
      <c r="BE27" s="34"/>
    </row>
    <row r="28" s="2" customFormat="1">
      <c r="A28" s="42"/>
      <c r="B28" s="43"/>
      <c r="C28" s="44"/>
      <c r="D28" s="44"/>
      <c r="E28" s="44"/>
      <c r="F28" s="44"/>
      <c r="G28" s="44"/>
      <c r="H28" s="44"/>
      <c r="I28" s="44"/>
      <c r="J28" s="44"/>
      <c r="K28" s="44"/>
      <c r="L28" s="49" t="s">
        <v>49</v>
      </c>
      <c r="M28" s="49"/>
      <c r="N28" s="49"/>
      <c r="O28" s="49"/>
      <c r="P28" s="49"/>
      <c r="Q28" s="44"/>
      <c r="R28" s="44"/>
      <c r="S28" s="44"/>
      <c r="T28" s="44"/>
      <c r="U28" s="44"/>
      <c r="V28" s="44"/>
      <c r="W28" s="49" t="s">
        <v>50</v>
      </c>
      <c r="X28" s="49"/>
      <c r="Y28" s="49"/>
      <c r="Z28" s="49"/>
      <c r="AA28" s="49"/>
      <c r="AB28" s="49"/>
      <c r="AC28" s="49"/>
      <c r="AD28" s="49"/>
      <c r="AE28" s="49"/>
      <c r="AF28" s="44"/>
      <c r="AG28" s="44"/>
      <c r="AH28" s="44"/>
      <c r="AI28" s="44"/>
      <c r="AJ28" s="44"/>
      <c r="AK28" s="49" t="s">
        <v>51</v>
      </c>
      <c r="AL28" s="49"/>
      <c r="AM28" s="49"/>
      <c r="AN28" s="49"/>
      <c r="AO28" s="49"/>
      <c r="AP28" s="44"/>
      <c r="AQ28" s="44"/>
      <c r="AR28" s="48"/>
      <c r="BE28" s="34"/>
    </row>
    <row r="29" s="3" customFormat="1" ht="14.4" customHeight="1">
      <c r="A29" s="3"/>
      <c r="B29" s="50"/>
      <c r="C29" s="51"/>
      <c r="D29" s="35" t="s">
        <v>52</v>
      </c>
      <c r="E29" s="51"/>
      <c r="F29" s="35" t="s">
        <v>53</v>
      </c>
      <c r="G29" s="51"/>
      <c r="H29" s="51"/>
      <c r="I29" s="51"/>
      <c r="J29" s="51"/>
      <c r="K29" s="51"/>
      <c r="L29" s="52">
        <v>0.20999999999999999</v>
      </c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3">
        <f>ROUND(AZ54, 2)</f>
        <v>0</v>
      </c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3">
        <f>ROUND(AV54, 2)</f>
        <v>0</v>
      </c>
      <c r="AL29" s="51"/>
      <c r="AM29" s="51"/>
      <c r="AN29" s="51"/>
      <c r="AO29" s="51"/>
      <c r="AP29" s="51"/>
      <c r="AQ29" s="51"/>
      <c r="AR29" s="54"/>
      <c r="BE29" s="55"/>
    </row>
    <row r="30" s="3" customFormat="1" ht="14.4" customHeight="1">
      <c r="A30" s="3"/>
      <c r="B30" s="50"/>
      <c r="C30" s="51"/>
      <c r="D30" s="51"/>
      <c r="E30" s="51"/>
      <c r="F30" s="35" t="s">
        <v>54</v>
      </c>
      <c r="G30" s="51"/>
      <c r="H30" s="51"/>
      <c r="I30" s="51"/>
      <c r="J30" s="51"/>
      <c r="K30" s="51"/>
      <c r="L30" s="52">
        <v>0.12</v>
      </c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3">
        <f>ROUND(BA54, 2)</f>
        <v>0</v>
      </c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3">
        <f>ROUND(AW54, 2)</f>
        <v>0</v>
      </c>
      <c r="AL30" s="51"/>
      <c r="AM30" s="51"/>
      <c r="AN30" s="51"/>
      <c r="AO30" s="51"/>
      <c r="AP30" s="51"/>
      <c r="AQ30" s="51"/>
      <c r="AR30" s="54"/>
      <c r="BE30" s="55"/>
    </row>
    <row r="31" hidden="1" s="3" customFormat="1" ht="14.4" customHeight="1">
      <c r="A31" s="3"/>
      <c r="B31" s="50"/>
      <c r="C31" s="51"/>
      <c r="D31" s="51"/>
      <c r="E31" s="51"/>
      <c r="F31" s="35" t="s">
        <v>55</v>
      </c>
      <c r="G31" s="51"/>
      <c r="H31" s="51"/>
      <c r="I31" s="51"/>
      <c r="J31" s="51"/>
      <c r="K31" s="51"/>
      <c r="L31" s="52">
        <v>0.20999999999999999</v>
      </c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3">
        <f>ROUND(BB54, 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3">
        <v>0</v>
      </c>
      <c r="AL31" s="51"/>
      <c r="AM31" s="51"/>
      <c r="AN31" s="51"/>
      <c r="AO31" s="51"/>
      <c r="AP31" s="51"/>
      <c r="AQ31" s="51"/>
      <c r="AR31" s="54"/>
      <c r="BE31" s="55"/>
    </row>
    <row r="32" hidden="1" s="3" customFormat="1" ht="14.4" customHeight="1">
      <c r="A32" s="3"/>
      <c r="B32" s="50"/>
      <c r="C32" s="51"/>
      <c r="D32" s="51"/>
      <c r="E32" s="51"/>
      <c r="F32" s="35" t="s">
        <v>56</v>
      </c>
      <c r="G32" s="51"/>
      <c r="H32" s="51"/>
      <c r="I32" s="51"/>
      <c r="J32" s="51"/>
      <c r="K32" s="51"/>
      <c r="L32" s="52">
        <v>0.12</v>
      </c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3">
        <f>ROUND(BC54, 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3">
        <v>0</v>
      </c>
      <c r="AL32" s="51"/>
      <c r="AM32" s="51"/>
      <c r="AN32" s="51"/>
      <c r="AO32" s="51"/>
      <c r="AP32" s="51"/>
      <c r="AQ32" s="51"/>
      <c r="AR32" s="54"/>
      <c r="BE32" s="55"/>
    </row>
    <row r="33" hidden="1" s="3" customFormat="1" ht="14.4" customHeight="1">
      <c r="A33" s="3"/>
      <c r="B33" s="50"/>
      <c r="C33" s="51"/>
      <c r="D33" s="51"/>
      <c r="E33" s="51"/>
      <c r="F33" s="35" t="s">
        <v>57</v>
      </c>
      <c r="G33" s="51"/>
      <c r="H33" s="51"/>
      <c r="I33" s="51"/>
      <c r="J33" s="51"/>
      <c r="K33" s="51"/>
      <c r="L33" s="52">
        <v>0</v>
      </c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3">
        <f>ROUND(BD54, 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3">
        <v>0</v>
      </c>
      <c r="AL33" s="51"/>
      <c r="AM33" s="51"/>
      <c r="AN33" s="51"/>
      <c r="AO33" s="51"/>
      <c r="AP33" s="51"/>
      <c r="AQ33" s="51"/>
      <c r="AR33" s="54"/>
      <c r="BE33" s="3"/>
    </row>
    <row r="34" s="2" customFormat="1" ht="6.96" customHeight="1">
      <c r="A34" s="42"/>
      <c r="B34" s="43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8"/>
      <c r="BE34" s="42"/>
    </row>
    <row r="35" s="2" customFormat="1" ht="25.92" customHeight="1">
      <c r="A35" s="42"/>
      <c r="B35" s="43"/>
      <c r="C35" s="56"/>
      <c r="D35" s="57" t="s">
        <v>58</v>
      </c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9" t="s">
        <v>59</v>
      </c>
      <c r="U35" s="58"/>
      <c r="V35" s="58"/>
      <c r="W35" s="58"/>
      <c r="X35" s="60" t="s">
        <v>60</v>
      </c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61">
        <f>SUM(AK26:AK33)</f>
        <v>0</v>
      </c>
      <c r="AL35" s="58"/>
      <c r="AM35" s="58"/>
      <c r="AN35" s="58"/>
      <c r="AO35" s="62"/>
      <c r="AP35" s="56"/>
      <c r="AQ35" s="56"/>
      <c r="AR35" s="48"/>
      <c r="BE35" s="42"/>
    </row>
    <row r="36" s="2" customFormat="1" ht="6.96" customHeight="1">
      <c r="A36" s="42"/>
      <c r="B36" s="43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  <c r="W36" s="44"/>
      <c r="X36" s="44"/>
      <c r="Y36" s="44"/>
      <c r="Z36" s="44"/>
      <c r="AA36" s="44"/>
      <c r="AB36" s="44"/>
      <c r="AC36" s="44"/>
      <c r="AD36" s="44"/>
      <c r="AE36" s="44"/>
      <c r="AF36" s="44"/>
      <c r="AG36" s="44"/>
      <c r="AH36" s="44"/>
      <c r="AI36" s="44"/>
      <c r="AJ36" s="44"/>
      <c r="AK36" s="44"/>
      <c r="AL36" s="44"/>
      <c r="AM36" s="44"/>
      <c r="AN36" s="44"/>
      <c r="AO36" s="44"/>
      <c r="AP36" s="44"/>
      <c r="AQ36" s="44"/>
      <c r="AR36" s="48"/>
      <c r="BE36" s="42"/>
    </row>
    <row r="37" s="2" customFormat="1" ht="6.96" customHeight="1">
      <c r="A37" s="42"/>
      <c r="B37" s="63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48"/>
      <c r="BE37" s="42"/>
    </row>
    <row r="41" s="2" customFormat="1" ht="6.96" customHeight="1">
      <c r="A41" s="42"/>
      <c r="B41" s="65"/>
      <c r="C41" s="66"/>
      <c r="D41" s="66"/>
      <c r="E41" s="66"/>
      <c r="F41" s="66"/>
      <c r="G41" s="66"/>
      <c r="H41" s="66"/>
      <c r="I41" s="66"/>
      <c r="J41" s="66"/>
      <c r="K41" s="66"/>
      <c r="L41" s="66"/>
      <c r="M41" s="66"/>
      <c r="N41" s="66"/>
      <c r="O41" s="66"/>
      <c r="P41" s="66"/>
      <c r="Q41" s="66"/>
      <c r="R41" s="66"/>
      <c r="S41" s="66"/>
      <c r="T41" s="66"/>
      <c r="U41" s="66"/>
      <c r="V41" s="66"/>
      <c r="W41" s="66"/>
      <c r="X41" s="66"/>
      <c r="Y41" s="66"/>
      <c r="Z41" s="66"/>
      <c r="AA41" s="66"/>
      <c r="AB41" s="66"/>
      <c r="AC41" s="66"/>
      <c r="AD41" s="66"/>
      <c r="AE41" s="66"/>
      <c r="AF41" s="66"/>
      <c r="AG41" s="66"/>
      <c r="AH41" s="66"/>
      <c r="AI41" s="66"/>
      <c r="AJ41" s="66"/>
      <c r="AK41" s="66"/>
      <c r="AL41" s="66"/>
      <c r="AM41" s="66"/>
      <c r="AN41" s="66"/>
      <c r="AO41" s="66"/>
      <c r="AP41" s="66"/>
      <c r="AQ41" s="66"/>
      <c r="AR41" s="48"/>
      <c r="BE41" s="42"/>
    </row>
    <row r="42" s="2" customFormat="1" ht="24.96" customHeight="1">
      <c r="A42" s="42"/>
      <c r="B42" s="43"/>
      <c r="C42" s="26" t="s">
        <v>61</v>
      </c>
      <c r="D42" s="44"/>
      <c r="E42" s="44"/>
      <c r="F42" s="44"/>
      <c r="G42" s="44"/>
      <c r="H42" s="44"/>
      <c r="I42" s="44"/>
      <c r="J42" s="44"/>
      <c r="K42" s="44"/>
      <c r="L42" s="44"/>
      <c r="M42" s="44"/>
      <c r="N42" s="44"/>
      <c r="O42" s="44"/>
      <c r="P42" s="44"/>
      <c r="Q42" s="44"/>
      <c r="R42" s="44"/>
      <c r="S42" s="44"/>
      <c r="T42" s="44"/>
      <c r="U42" s="44"/>
      <c r="V42" s="44"/>
      <c r="W42" s="44"/>
      <c r="X42" s="44"/>
      <c r="Y42" s="44"/>
      <c r="Z42" s="44"/>
      <c r="AA42" s="44"/>
      <c r="AB42" s="44"/>
      <c r="AC42" s="44"/>
      <c r="AD42" s="44"/>
      <c r="AE42" s="44"/>
      <c r="AF42" s="44"/>
      <c r="AG42" s="44"/>
      <c r="AH42" s="44"/>
      <c r="AI42" s="44"/>
      <c r="AJ42" s="44"/>
      <c r="AK42" s="44"/>
      <c r="AL42" s="44"/>
      <c r="AM42" s="44"/>
      <c r="AN42" s="44"/>
      <c r="AO42" s="44"/>
      <c r="AP42" s="44"/>
      <c r="AQ42" s="44"/>
      <c r="AR42" s="48"/>
      <c r="BE42" s="42"/>
    </row>
    <row r="43" s="2" customFormat="1" ht="6.96" customHeight="1">
      <c r="A43" s="42"/>
      <c r="B43" s="43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8"/>
      <c r="BE43" s="42"/>
    </row>
    <row r="44" s="4" customFormat="1" ht="12" customHeight="1">
      <c r="A44" s="4"/>
      <c r="B44" s="67"/>
      <c r="C44" s="35" t="s">
        <v>13</v>
      </c>
      <c r="D44" s="68"/>
      <c r="E44" s="68"/>
      <c r="F44" s="68"/>
      <c r="G44" s="68"/>
      <c r="H44" s="68"/>
      <c r="I44" s="68"/>
      <c r="J44" s="68"/>
      <c r="K44" s="68"/>
      <c r="L44" s="68" t="str">
        <f>K5</f>
        <v>2025/05/04</v>
      </c>
      <c r="M44" s="68"/>
      <c r="N44" s="68"/>
      <c r="O44" s="68"/>
      <c r="P44" s="68"/>
      <c r="Q44" s="68"/>
      <c r="R44" s="68"/>
      <c r="S44" s="68"/>
      <c r="T44" s="68"/>
      <c r="U44" s="68"/>
      <c r="V44" s="68"/>
      <c r="W44" s="68"/>
      <c r="X44" s="68"/>
      <c r="Y44" s="68"/>
      <c r="Z44" s="68"/>
      <c r="AA44" s="68"/>
      <c r="AB44" s="68"/>
      <c r="AC44" s="68"/>
      <c r="AD44" s="68"/>
      <c r="AE44" s="68"/>
      <c r="AF44" s="68"/>
      <c r="AG44" s="68"/>
      <c r="AH44" s="68"/>
      <c r="AI44" s="68"/>
      <c r="AJ44" s="68"/>
      <c r="AK44" s="68"/>
      <c r="AL44" s="68"/>
      <c r="AM44" s="68"/>
      <c r="AN44" s="68"/>
      <c r="AO44" s="68"/>
      <c r="AP44" s="68"/>
      <c r="AQ44" s="68"/>
      <c r="AR44" s="69"/>
      <c r="BE44" s="4"/>
    </row>
    <row r="45" s="5" customFormat="1" ht="36.96" customHeight="1">
      <c r="A45" s="5"/>
      <c r="B45" s="70"/>
      <c r="C45" s="71" t="s">
        <v>16</v>
      </c>
      <c r="D45" s="72"/>
      <c r="E45" s="72"/>
      <c r="F45" s="72"/>
      <c r="G45" s="72"/>
      <c r="H45" s="72"/>
      <c r="I45" s="72"/>
      <c r="J45" s="72"/>
      <c r="K45" s="72"/>
      <c r="L45" s="73" t="str">
        <f>K6</f>
        <v>Rataje - dostavba kanalizace včetně kanalizačních přípojek a zatrubnění silničního příkopu na západním okraji obce</v>
      </c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4"/>
      <c r="BE45" s="5"/>
    </row>
    <row r="46" s="2" customFormat="1" ht="6.96" customHeight="1">
      <c r="A46" s="42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8"/>
      <c r="BE46" s="42"/>
    </row>
    <row r="47" s="2" customFormat="1" ht="12" customHeight="1">
      <c r="A47" s="42"/>
      <c r="B47" s="43"/>
      <c r="C47" s="35" t="s">
        <v>22</v>
      </c>
      <c r="D47" s="44"/>
      <c r="E47" s="44"/>
      <c r="F47" s="44"/>
      <c r="G47" s="44"/>
      <c r="H47" s="44"/>
      <c r="I47" s="44"/>
      <c r="J47" s="44"/>
      <c r="K47" s="44"/>
      <c r="L47" s="75" t="str">
        <f>IF(K8="","",K8)</f>
        <v>Rataje</v>
      </c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35" t="s">
        <v>24</v>
      </c>
      <c r="AJ47" s="44"/>
      <c r="AK47" s="44"/>
      <c r="AL47" s="44"/>
      <c r="AM47" s="76" t="str">
        <f>IF(AN8= "","",AN8)</f>
        <v>11. 3. 2025</v>
      </c>
      <c r="AN47" s="76"/>
      <c r="AO47" s="44"/>
      <c r="AP47" s="44"/>
      <c r="AQ47" s="44"/>
      <c r="AR47" s="48"/>
      <c r="BE47" s="42"/>
    </row>
    <row r="48" s="2" customFormat="1" ht="6.96" customHeight="1">
      <c r="A48" s="42"/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8"/>
      <c r="BE48" s="42"/>
    </row>
    <row r="49" s="2" customFormat="1" ht="15.15" customHeight="1">
      <c r="A49" s="42"/>
      <c r="B49" s="43"/>
      <c r="C49" s="35" t="s">
        <v>30</v>
      </c>
      <c r="D49" s="44"/>
      <c r="E49" s="44"/>
      <c r="F49" s="44"/>
      <c r="G49" s="44"/>
      <c r="H49" s="44"/>
      <c r="I49" s="44"/>
      <c r="J49" s="44"/>
      <c r="K49" s="44"/>
      <c r="L49" s="68" t="str">
        <f>IF(E11= "","",E11)</f>
        <v>Obec Rataje</v>
      </c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4"/>
      <c r="AI49" s="35" t="s">
        <v>38</v>
      </c>
      <c r="AJ49" s="44"/>
      <c r="AK49" s="44"/>
      <c r="AL49" s="44"/>
      <c r="AM49" s="77" t="str">
        <f>IF(E17="","",E17)</f>
        <v>VAK projekt s.r.o.</v>
      </c>
      <c r="AN49" s="68"/>
      <c r="AO49" s="68"/>
      <c r="AP49" s="68"/>
      <c r="AQ49" s="44"/>
      <c r="AR49" s="48"/>
      <c r="AS49" s="78" t="s">
        <v>62</v>
      </c>
      <c r="AT49" s="79"/>
      <c r="AU49" s="80"/>
      <c r="AV49" s="80"/>
      <c r="AW49" s="80"/>
      <c r="AX49" s="80"/>
      <c r="AY49" s="80"/>
      <c r="AZ49" s="80"/>
      <c r="BA49" s="80"/>
      <c r="BB49" s="80"/>
      <c r="BC49" s="80"/>
      <c r="BD49" s="81"/>
      <c r="BE49" s="42"/>
    </row>
    <row r="50" s="2" customFormat="1" ht="15.15" customHeight="1">
      <c r="A50" s="42"/>
      <c r="B50" s="43"/>
      <c r="C50" s="35" t="s">
        <v>36</v>
      </c>
      <c r="D50" s="44"/>
      <c r="E50" s="44"/>
      <c r="F50" s="44"/>
      <c r="G50" s="44"/>
      <c r="H50" s="44"/>
      <c r="I50" s="44"/>
      <c r="J50" s="44"/>
      <c r="K50" s="44"/>
      <c r="L50" s="68" t="str">
        <f>IF(E14= "Vyplň údaj","",E14)</f>
        <v/>
      </c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  <c r="AH50" s="44"/>
      <c r="AI50" s="35" t="s">
        <v>43</v>
      </c>
      <c r="AJ50" s="44"/>
      <c r="AK50" s="44"/>
      <c r="AL50" s="44"/>
      <c r="AM50" s="77" t="str">
        <f>IF(E20="","",E20)</f>
        <v>Ing. Martina Zamlinská</v>
      </c>
      <c r="AN50" s="68"/>
      <c r="AO50" s="68"/>
      <c r="AP50" s="68"/>
      <c r="AQ50" s="44"/>
      <c r="AR50" s="48"/>
      <c r="AS50" s="82"/>
      <c r="AT50" s="83"/>
      <c r="AU50" s="84"/>
      <c r="AV50" s="84"/>
      <c r="AW50" s="84"/>
      <c r="AX50" s="84"/>
      <c r="AY50" s="84"/>
      <c r="AZ50" s="84"/>
      <c r="BA50" s="84"/>
      <c r="BB50" s="84"/>
      <c r="BC50" s="84"/>
      <c r="BD50" s="85"/>
      <c r="BE50" s="42"/>
    </row>
    <row r="51" s="2" customFormat="1" ht="10.8" customHeight="1">
      <c r="A51" s="42"/>
      <c r="B51" s="43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  <c r="AC51" s="44"/>
      <c r="AD51" s="44"/>
      <c r="AE51" s="44"/>
      <c r="AF51" s="44"/>
      <c r="AG51" s="44"/>
      <c r="AH51" s="44"/>
      <c r="AI51" s="44"/>
      <c r="AJ51" s="44"/>
      <c r="AK51" s="44"/>
      <c r="AL51" s="44"/>
      <c r="AM51" s="44"/>
      <c r="AN51" s="44"/>
      <c r="AO51" s="44"/>
      <c r="AP51" s="44"/>
      <c r="AQ51" s="44"/>
      <c r="AR51" s="48"/>
      <c r="AS51" s="86"/>
      <c r="AT51" s="87"/>
      <c r="AU51" s="88"/>
      <c r="AV51" s="88"/>
      <c r="AW51" s="88"/>
      <c r="AX51" s="88"/>
      <c r="AY51" s="88"/>
      <c r="AZ51" s="88"/>
      <c r="BA51" s="88"/>
      <c r="BB51" s="88"/>
      <c r="BC51" s="88"/>
      <c r="BD51" s="89"/>
      <c r="BE51" s="42"/>
    </row>
    <row r="52" s="2" customFormat="1" ht="29.28" customHeight="1">
      <c r="A52" s="42"/>
      <c r="B52" s="43"/>
      <c r="C52" s="90" t="s">
        <v>63</v>
      </c>
      <c r="D52" s="91"/>
      <c r="E52" s="91"/>
      <c r="F52" s="91"/>
      <c r="G52" s="91"/>
      <c r="H52" s="92"/>
      <c r="I52" s="93" t="s">
        <v>64</v>
      </c>
      <c r="J52" s="91"/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4" t="s">
        <v>65</v>
      </c>
      <c r="AH52" s="91"/>
      <c r="AI52" s="91"/>
      <c r="AJ52" s="91"/>
      <c r="AK52" s="91"/>
      <c r="AL52" s="91"/>
      <c r="AM52" s="91"/>
      <c r="AN52" s="93" t="s">
        <v>66</v>
      </c>
      <c r="AO52" s="91"/>
      <c r="AP52" s="91"/>
      <c r="AQ52" s="95" t="s">
        <v>67</v>
      </c>
      <c r="AR52" s="48"/>
      <c r="AS52" s="96" t="s">
        <v>68</v>
      </c>
      <c r="AT52" s="97" t="s">
        <v>69</v>
      </c>
      <c r="AU52" s="97" t="s">
        <v>70</v>
      </c>
      <c r="AV52" s="97" t="s">
        <v>71</v>
      </c>
      <c r="AW52" s="97" t="s">
        <v>72</v>
      </c>
      <c r="AX52" s="97" t="s">
        <v>73</v>
      </c>
      <c r="AY52" s="97" t="s">
        <v>74</v>
      </c>
      <c r="AZ52" s="97" t="s">
        <v>75</v>
      </c>
      <c r="BA52" s="97" t="s">
        <v>76</v>
      </c>
      <c r="BB52" s="97" t="s">
        <v>77</v>
      </c>
      <c r="BC52" s="97" t="s">
        <v>78</v>
      </c>
      <c r="BD52" s="98" t="s">
        <v>79</v>
      </c>
      <c r="BE52" s="42"/>
    </row>
    <row r="53" s="2" customFormat="1" ht="10.8" customHeight="1">
      <c r="A53" s="42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  <c r="AC53" s="44"/>
      <c r="AD53" s="44"/>
      <c r="AE53" s="44"/>
      <c r="AF53" s="44"/>
      <c r="AG53" s="44"/>
      <c r="AH53" s="44"/>
      <c r="AI53" s="44"/>
      <c r="AJ53" s="44"/>
      <c r="AK53" s="44"/>
      <c r="AL53" s="44"/>
      <c r="AM53" s="44"/>
      <c r="AN53" s="44"/>
      <c r="AO53" s="44"/>
      <c r="AP53" s="44"/>
      <c r="AQ53" s="44"/>
      <c r="AR53" s="48"/>
      <c r="AS53" s="99"/>
      <c r="AT53" s="100"/>
      <c r="AU53" s="100"/>
      <c r="AV53" s="100"/>
      <c r="AW53" s="100"/>
      <c r="AX53" s="100"/>
      <c r="AY53" s="100"/>
      <c r="AZ53" s="100"/>
      <c r="BA53" s="100"/>
      <c r="BB53" s="100"/>
      <c r="BC53" s="100"/>
      <c r="BD53" s="101"/>
      <c r="BE53" s="42"/>
    </row>
    <row r="54" s="6" customFormat="1" ht="32.4" customHeight="1">
      <c r="A54" s="6"/>
      <c r="B54" s="102"/>
      <c r="C54" s="103" t="s">
        <v>80</v>
      </c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  <c r="Y54" s="104"/>
      <c r="Z54" s="104"/>
      <c r="AA54" s="104"/>
      <c r="AB54" s="104"/>
      <c r="AC54" s="104"/>
      <c r="AD54" s="104"/>
      <c r="AE54" s="104"/>
      <c r="AF54" s="104"/>
      <c r="AG54" s="105">
        <f>ROUND(AG55+AG56+AG59+AG60,2)</f>
        <v>0</v>
      </c>
      <c r="AH54" s="105"/>
      <c r="AI54" s="105"/>
      <c r="AJ54" s="105"/>
      <c r="AK54" s="105"/>
      <c r="AL54" s="105"/>
      <c r="AM54" s="105"/>
      <c r="AN54" s="106">
        <f>SUM(AG54,AT54)</f>
        <v>0</v>
      </c>
      <c r="AO54" s="106"/>
      <c r="AP54" s="106"/>
      <c r="AQ54" s="107" t="s">
        <v>44</v>
      </c>
      <c r="AR54" s="108"/>
      <c r="AS54" s="109">
        <f>ROUND(AS55+AS56+AS59+AS60,2)</f>
        <v>0</v>
      </c>
      <c r="AT54" s="110">
        <f>ROUND(SUM(AV54:AW54),2)</f>
        <v>0</v>
      </c>
      <c r="AU54" s="111">
        <f>ROUND(AU55+AU56+AU59+AU60,5)</f>
        <v>0</v>
      </c>
      <c r="AV54" s="110">
        <f>ROUND(AZ54*L29,2)</f>
        <v>0</v>
      </c>
      <c r="AW54" s="110">
        <f>ROUND(BA54*L30,2)</f>
        <v>0</v>
      </c>
      <c r="AX54" s="110">
        <f>ROUND(BB54*L29,2)</f>
        <v>0</v>
      </c>
      <c r="AY54" s="110">
        <f>ROUND(BC54*L30,2)</f>
        <v>0</v>
      </c>
      <c r="AZ54" s="110">
        <f>ROUND(AZ55+AZ56+AZ59+AZ60,2)</f>
        <v>0</v>
      </c>
      <c r="BA54" s="110">
        <f>ROUND(BA55+BA56+BA59+BA60,2)</f>
        <v>0</v>
      </c>
      <c r="BB54" s="110">
        <f>ROUND(BB55+BB56+BB59+BB60,2)</f>
        <v>0</v>
      </c>
      <c r="BC54" s="110">
        <f>ROUND(BC55+BC56+BC59+BC60,2)</f>
        <v>0</v>
      </c>
      <c r="BD54" s="112">
        <f>ROUND(BD55+BD56+BD59+BD60,2)</f>
        <v>0</v>
      </c>
      <c r="BE54" s="6"/>
      <c r="BS54" s="113" t="s">
        <v>81</v>
      </c>
      <c r="BT54" s="113" t="s">
        <v>82</v>
      </c>
      <c r="BU54" s="114" t="s">
        <v>83</v>
      </c>
      <c r="BV54" s="113" t="s">
        <v>84</v>
      </c>
      <c r="BW54" s="113" t="s">
        <v>5</v>
      </c>
      <c r="BX54" s="113" t="s">
        <v>85</v>
      </c>
      <c r="CL54" s="113" t="s">
        <v>19</v>
      </c>
    </row>
    <row r="55" s="7" customFormat="1" ht="16.5" customHeight="1">
      <c r="A55" s="115" t="s">
        <v>86</v>
      </c>
      <c r="B55" s="116"/>
      <c r="C55" s="117"/>
      <c r="D55" s="118" t="s">
        <v>87</v>
      </c>
      <c r="E55" s="118"/>
      <c r="F55" s="118"/>
      <c r="G55" s="118"/>
      <c r="H55" s="118"/>
      <c r="I55" s="119"/>
      <c r="J55" s="118" t="s">
        <v>88</v>
      </c>
      <c r="K55" s="118"/>
      <c r="L55" s="118"/>
      <c r="M55" s="118"/>
      <c r="N55" s="118"/>
      <c r="O55" s="118"/>
      <c r="P55" s="118"/>
      <c r="Q55" s="118"/>
      <c r="R55" s="118"/>
      <c r="S55" s="118"/>
      <c r="T55" s="118"/>
      <c r="U55" s="118"/>
      <c r="V55" s="118"/>
      <c r="W55" s="118"/>
      <c r="X55" s="118"/>
      <c r="Y55" s="118"/>
      <c r="Z55" s="118"/>
      <c r="AA55" s="118"/>
      <c r="AB55" s="118"/>
      <c r="AC55" s="118"/>
      <c r="AD55" s="118"/>
      <c r="AE55" s="118"/>
      <c r="AF55" s="118"/>
      <c r="AG55" s="120">
        <f>'VRN-00 - Vedlejší rozpočt...'!J30</f>
        <v>0</v>
      </c>
      <c r="AH55" s="119"/>
      <c r="AI55" s="119"/>
      <c r="AJ55" s="119"/>
      <c r="AK55" s="119"/>
      <c r="AL55" s="119"/>
      <c r="AM55" s="119"/>
      <c r="AN55" s="120">
        <f>SUM(AG55,AT55)</f>
        <v>0</v>
      </c>
      <c r="AO55" s="119"/>
      <c r="AP55" s="119"/>
      <c r="AQ55" s="121" t="s">
        <v>89</v>
      </c>
      <c r="AR55" s="122"/>
      <c r="AS55" s="123">
        <v>0</v>
      </c>
      <c r="AT55" s="124">
        <f>ROUND(SUM(AV55:AW55),2)</f>
        <v>0</v>
      </c>
      <c r="AU55" s="125">
        <f>'VRN-00 - Vedlejší rozpočt...'!P83</f>
        <v>0</v>
      </c>
      <c r="AV55" s="124">
        <f>'VRN-00 - Vedlejší rozpočt...'!J33</f>
        <v>0</v>
      </c>
      <c r="AW55" s="124">
        <f>'VRN-00 - Vedlejší rozpočt...'!J34</f>
        <v>0</v>
      </c>
      <c r="AX55" s="124">
        <f>'VRN-00 - Vedlejší rozpočt...'!J35</f>
        <v>0</v>
      </c>
      <c r="AY55" s="124">
        <f>'VRN-00 - Vedlejší rozpočt...'!J36</f>
        <v>0</v>
      </c>
      <c r="AZ55" s="124">
        <f>'VRN-00 - Vedlejší rozpočt...'!F33</f>
        <v>0</v>
      </c>
      <c r="BA55" s="124">
        <f>'VRN-00 - Vedlejší rozpočt...'!F34</f>
        <v>0</v>
      </c>
      <c r="BB55" s="124">
        <f>'VRN-00 - Vedlejší rozpočt...'!F35</f>
        <v>0</v>
      </c>
      <c r="BC55" s="124">
        <f>'VRN-00 - Vedlejší rozpočt...'!F36</f>
        <v>0</v>
      </c>
      <c r="BD55" s="126">
        <f>'VRN-00 - Vedlejší rozpočt...'!F37</f>
        <v>0</v>
      </c>
      <c r="BE55" s="7"/>
      <c r="BT55" s="127" t="s">
        <v>90</v>
      </c>
      <c r="BV55" s="127" t="s">
        <v>84</v>
      </c>
      <c r="BW55" s="127" t="s">
        <v>91</v>
      </c>
      <c r="BX55" s="127" t="s">
        <v>5</v>
      </c>
      <c r="CL55" s="127" t="s">
        <v>19</v>
      </c>
      <c r="CM55" s="127" t="s">
        <v>92</v>
      </c>
    </row>
    <row r="56" s="7" customFormat="1" ht="16.5" customHeight="1">
      <c r="A56" s="7"/>
      <c r="B56" s="116"/>
      <c r="C56" s="117"/>
      <c r="D56" s="118" t="s">
        <v>93</v>
      </c>
      <c r="E56" s="118"/>
      <c r="F56" s="118"/>
      <c r="G56" s="118"/>
      <c r="H56" s="118"/>
      <c r="I56" s="119"/>
      <c r="J56" s="118" t="s">
        <v>94</v>
      </c>
      <c r="K56" s="118"/>
      <c r="L56" s="118"/>
      <c r="M56" s="118"/>
      <c r="N56" s="118"/>
      <c r="O56" s="118"/>
      <c r="P56" s="118"/>
      <c r="Q56" s="118"/>
      <c r="R56" s="118"/>
      <c r="S56" s="118"/>
      <c r="T56" s="118"/>
      <c r="U56" s="118"/>
      <c r="V56" s="118"/>
      <c r="W56" s="118"/>
      <c r="X56" s="118"/>
      <c r="Y56" s="118"/>
      <c r="Z56" s="118"/>
      <c r="AA56" s="118"/>
      <c r="AB56" s="118"/>
      <c r="AC56" s="118"/>
      <c r="AD56" s="118"/>
      <c r="AE56" s="118"/>
      <c r="AF56" s="118"/>
      <c r="AG56" s="128">
        <f>ROUND(SUM(AG57:AG58),2)</f>
        <v>0</v>
      </c>
      <c r="AH56" s="119"/>
      <c r="AI56" s="119"/>
      <c r="AJ56" s="119"/>
      <c r="AK56" s="119"/>
      <c r="AL56" s="119"/>
      <c r="AM56" s="119"/>
      <c r="AN56" s="120">
        <f>SUM(AG56,AT56)</f>
        <v>0</v>
      </c>
      <c r="AO56" s="119"/>
      <c r="AP56" s="119"/>
      <c r="AQ56" s="121" t="s">
        <v>95</v>
      </c>
      <c r="AR56" s="122"/>
      <c r="AS56" s="123">
        <f>ROUND(SUM(AS57:AS58),2)</f>
        <v>0</v>
      </c>
      <c r="AT56" s="124">
        <f>ROUND(SUM(AV56:AW56),2)</f>
        <v>0</v>
      </c>
      <c r="AU56" s="125">
        <f>ROUND(SUM(AU57:AU58),5)</f>
        <v>0</v>
      </c>
      <c r="AV56" s="124">
        <f>ROUND(AZ56*L29,2)</f>
        <v>0</v>
      </c>
      <c r="AW56" s="124">
        <f>ROUND(BA56*L30,2)</f>
        <v>0</v>
      </c>
      <c r="AX56" s="124">
        <f>ROUND(BB56*L29,2)</f>
        <v>0</v>
      </c>
      <c r="AY56" s="124">
        <f>ROUND(BC56*L30,2)</f>
        <v>0</v>
      </c>
      <c r="AZ56" s="124">
        <f>ROUND(SUM(AZ57:AZ58),2)</f>
        <v>0</v>
      </c>
      <c r="BA56" s="124">
        <f>ROUND(SUM(BA57:BA58),2)</f>
        <v>0</v>
      </c>
      <c r="BB56" s="124">
        <f>ROUND(SUM(BB57:BB58),2)</f>
        <v>0</v>
      </c>
      <c r="BC56" s="124">
        <f>ROUND(SUM(BC57:BC58),2)</f>
        <v>0</v>
      </c>
      <c r="BD56" s="126">
        <f>ROUND(SUM(BD57:BD58),2)</f>
        <v>0</v>
      </c>
      <c r="BE56" s="7"/>
      <c r="BS56" s="127" t="s">
        <v>81</v>
      </c>
      <c r="BT56" s="127" t="s">
        <v>90</v>
      </c>
      <c r="BU56" s="127" t="s">
        <v>83</v>
      </c>
      <c r="BV56" s="127" t="s">
        <v>84</v>
      </c>
      <c r="BW56" s="127" t="s">
        <v>96</v>
      </c>
      <c r="BX56" s="127" t="s">
        <v>5</v>
      </c>
      <c r="CL56" s="127" t="s">
        <v>19</v>
      </c>
      <c r="CM56" s="127" t="s">
        <v>92</v>
      </c>
    </row>
    <row r="57" s="4" customFormat="1" ht="16.5" customHeight="1">
      <c r="A57" s="115" t="s">
        <v>86</v>
      </c>
      <c r="B57" s="67"/>
      <c r="C57" s="129"/>
      <c r="D57" s="129"/>
      <c r="E57" s="130" t="s">
        <v>97</v>
      </c>
      <c r="F57" s="130"/>
      <c r="G57" s="130"/>
      <c r="H57" s="130"/>
      <c r="I57" s="130"/>
      <c r="J57" s="129"/>
      <c r="K57" s="130" t="s">
        <v>98</v>
      </c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  <c r="Z57" s="130"/>
      <c r="AA57" s="130"/>
      <c r="AB57" s="130"/>
      <c r="AC57" s="130"/>
      <c r="AD57" s="130"/>
      <c r="AE57" s="130"/>
      <c r="AF57" s="130"/>
      <c r="AG57" s="131">
        <f>'SO-01.1 - Splašková kanal...'!J32</f>
        <v>0</v>
      </c>
      <c r="AH57" s="129"/>
      <c r="AI57" s="129"/>
      <c r="AJ57" s="129"/>
      <c r="AK57" s="129"/>
      <c r="AL57" s="129"/>
      <c r="AM57" s="129"/>
      <c r="AN57" s="131">
        <f>SUM(AG57,AT57)</f>
        <v>0</v>
      </c>
      <c r="AO57" s="129"/>
      <c r="AP57" s="129"/>
      <c r="AQ57" s="132" t="s">
        <v>99</v>
      </c>
      <c r="AR57" s="69"/>
      <c r="AS57" s="133">
        <v>0</v>
      </c>
      <c r="AT57" s="134">
        <f>ROUND(SUM(AV57:AW57),2)</f>
        <v>0</v>
      </c>
      <c r="AU57" s="135">
        <f>'SO-01.1 - Splašková kanal...'!P95</f>
        <v>0</v>
      </c>
      <c r="AV57" s="134">
        <f>'SO-01.1 - Splašková kanal...'!J35</f>
        <v>0</v>
      </c>
      <c r="AW57" s="134">
        <f>'SO-01.1 - Splašková kanal...'!J36</f>
        <v>0</v>
      </c>
      <c r="AX57" s="134">
        <f>'SO-01.1 - Splašková kanal...'!J37</f>
        <v>0</v>
      </c>
      <c r="AY57" s="134">
        <f>'SO-01.1 - Splašková kanal...'!J38</f>
        <v>0</v>
      </c>
      <c r="AZ57" s="134">
        <f>'SO-01.1 - Splašková kanal...'!F35</f>
        <v>0</v>
      </c>
      <c r="BA57" s="134">
        <f>'SO-01.1 - Splašková kanal...'!F36</f>
        <v>0</v>
      </c>
      <c r="BB57" s="134">
        <f>'SO-01.1 - Splašková kanal...'!F37</f>
        <v>0</v>
      </c>
      <c r="BC57" s="134">
        <f>'SO-01.1 - Splašková kanal...'!F38</f>
        <v>0</v>
      </c>
      <c r="BD57" s="136">
        <f>'SO-01.1 - Splašková kanal...'!F39</f>
        <v>0</v>
      </c>
      <c r="BE57" s="4"/>
      <c r="BT57" s="137" t="s">
        <v>92</v>
      </c>
      <c r="BV57" s="137" t="s">
        <v>84</v>
      </c>
      <c r="BW57" s="137" t="s">
        <v>100</v>
      </c>
      <c r="BX57" s="137" t="s">
        <v>96</v>
      </c>
      <c r="CL57" s="137" t="s">
        <v>19</v>
      </c>
    </row>
    <row r="58" s="4" customFormat="1" ht="16.5" customHeight="1">
      <c r="A58" s="115" t="s">
        <v>86</v>
      </c>
      <c r="B58" s="67"/>
      <c r="C58" s="129"/>
      <c r="D58" s="129"/>
      <c r="E58" s="130" t="s">
        <v>101</v>
      </c>
      <c r="F58" s="130"/>
      <c r="G58" s="130"/>
      <c r="H58" s="130"/>
      <c r="I58" s="130"/>
      <c r="J58" s="129"/>
      <c r="K58" s="130" t="s">
        <v>102</v>
      </c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  <c r="Z58" s="130"/>
      <c r="AA58" s="130"/>
      <c r="AB58" s="130"/>
      <c r="AC58" s="130"/>
      <c r="AD58" s="130"/>
      <c r="AE58" s="130"/>
      <c r="AF58" s="130"/>
      <c r="AG58" s="131">
        <f>'SO-01.2 - Splašková kanal...'!J32</f>
        <v>0</v>
      </c>
      <c r="AH58" s="129"/>
      <c r="AI58" s="129"/>
      <c r="AJ58" s="129"/>
      <c r="AK58" s="129"/>
      <c r="AL58" s="129"/>
      <c r="AM58" s="129"/>
      <c r="AN58" s="131">
        <f>SUM(AG58,AT58)</f>
        <v>0</v>
      </c>
      <c r="AO58" s="129"/>
      <c r="AP58" s="129"/>
      <c r="AQ58" s="132" t="s">
        <v>99</v>
      </c>
      <c r="AR58" s="69"/>
      <c r="AS58" s="133">
        <v>0</v>
      </c>
      <c r="AT58" s="134">
        <f>ROUND(SUM(AV58:AW58),2)</f>
        <v>0</v>
      </c>
      <c r="AU58" s="135">
        <f>'SO-01.2 - Splašková kanal...'!P93</f>
        <v>0</v>
      </c>
      <c r="AV58" s="134">
        <f>'SO-01.2 - Splašková kanal...'!J35</f>
        <v>0</v>
      </c>
      <c r="AW58" s="134">
        <f>'SO-01.2 - Splašková kanal...'!J36</f>
        <v>0</v>
      </c>
      <c r="AX58" s="134">
        <f>'SO-01.2 - Splašková kanal...'!J37</f>
        <v>0</v>
      </c>
      <c r="AY58" s="134">
        <f>'SO-01.2 - Splašková kanal...'!J38</f>
        <v>0</v>
      </c>
      <c r="AZ58" s="134">
        <f>'SO-01.2 - Splašková kanal...'!F35</f>
        <v>0</v>
      </c>
      <c r="BA58" s="134">
        <f>'SO-01.2 - Splašková kanal...'!F36</f>
        <v>0</v>
      </c>
      <c r="BB58" s="134">
        <f>'SO-01.2 - Splašková kanal...'!F37</f>
        <v>0</v>
      </c>
      <c r="BC58" s="134">
        <f>'SO-01.2 - Splašková kanal...'!F38</f>
        <v>0</v>
      </c>
      <c r="BD58" s="136">
        <f>'SO-01.2 - Splašková kanal...'!F39</f>
        <v>0</v>
      </c>
      <c r="BE58" s="4"/>
      <c r="BT58" s="137" t="s">
        <v>92</v>
      </c>
      <c r="BV58" s="137" t="s">
        <v>84</v>
      </c>
      <c r="BW58" s="137" t="s">
        <v>103</v>
      </c>
      <c r="BX58" s="137" t="s">
        <v>96</v>
      </c>
      <c r="CL58" s="137" t="s">
        <v>19</v>
      </c>
    </row>
    <row r="59" s="7" customFormat="1" ht="16.5" customHeight="1">
      <c r="A59" s="115" t="s">
        <v>86</v>
      </c>
      <c r="B59" s="116"/>
      <c r="C59" s="117"/>
      <c r="D59" s="118" t="s">
        <v>104</v>
      </c>
      <c r="E59" s="118"/>
      <c r="F59" s="118"/>
      <c r="G59" s="118"/>
      <c r="H59" s="118"/>
      <c r="I59" s="119"/>
      <c r="J59" s="118" t="s">
        <v>105</v>
      </c>
      <c r="K59" s="118"/>
      <c r="L59" s="118"/>
      <c r="M59" s="118"/>
      <c r="N59" s="118"/>
      <c r="O59" s="118"/>
      <c r="P59" s="118"/>
      <c r="Q59" s="118"/>
      <c r="R59" s="118"/>
      <c r="S59" s="118"/>
      <c r="T59" s="118"/>
      <c r="U59" s="118"/>
      <c r="V59" s="118"/>
      <c r="W59" s="118"/>
      <c r="X59" s="118"/>
      <c r="Y59" s="118"/>
      <c r="Z59" s="118"/>
      <c r="AA59" s="118"/>
      <c r="AB59" s="118"/>
      <c r="AC59" s="118"/>
      <c r="AD59" s="118"/>
      <c r="AE59" s="118"/>
      <c r="AF59" s="118"/>
      <c r="AG59" s="120">
        <f>'SO-02 - Přeložka dešťové ...'!J30</f>
        <v>0</v>
      </c>
      <c r="AH59" s="119"/>
      <c r="AI59" s="119"/>
      <c r="AJ59" s="119"/>
      <c r="AK59" s="119"/>
      <c r="AL59" s="119"/>
      <c r="AM59" s="119"/>
      <c r="AN59" s="120">
        <f>SUM(AG59,AT59)</f>
        <v>0</v>
      </c>
      <c r="AO59" s="119"/>
      <c r="AP59" s="119"/>
      <c r="AQ59" s="121" t="s">
        <v>95</v>
      </c>
      <c r="AR59" s="122"/>
      <c r="AS59" s="123">
        <v>0</v>
      </c>
      <c r="AT59" s="124">
        <f>ROUND(SUM(AV59:AW59),2)</f>
        <v>0</v>
      </c>
      <c r="AU59" s="125">
        <f>'SO-02 - Přeložka dešťové ...'!P88</f>
        <v>0</v>
      </c>
      <c r="AV59" s="124">
        <f>'SO-02 - Přeložka dešťové ...'!J33</f>
        <v>0</v>
      </c>
      <c r="AW59" s="124">
        <f>'SO-02 - Přeložka dešťové ...'!J34</f>
        <v>0</v>
      </c>
      <c r="AX59" s="124">
        <f>'SO-02 - Přeložka dešťové ...'!J35</f>
        <v>0</v>
      </c>
      <c r="AY59" s="124">
        <f>'SO-02 - Přeložka dešťové ...'!J36</f>
        <v>0</v>
      </c>
      <c r="AZ59" s="124">
        <f>'SO-02 - Přeložka dešťové ...'!F33</f>
        <v>0</v>
      </c>
      <c r="BA59" s="124">
        <f>'SO-02 - Přeložka dešťové ...'!F34</f>
        <v>0</v>
      </c>
      <c r="BB59" s="124">
        <f>'SO-02 - Přeložka dešťové ...'!F35</f>
        <v>0</v>
      </c>
      <c r="BC59" s="124">
        <f>'SO-02 - Přeložka dešťové ...'!F36</f>
        <v>0</v>
      </c>
      <c r="BD59" s="126">
        <f>'SO-02 - Přeložka dešťové ...'!F37</f>
        <v>0</v>
      </c>
      <c r="BE59" s="7"/>
      <c r="BT59" s="127" t="s">
        <v>90</v>
      </c>
      <c r="BV59" s="127" t="s">
        <v>84</v>
      </c>
      <c r="BW59" s="127" t="s">
        <v>106</v>
      </c>
      <c r="BX59" s="127" t="s">
        <v>5</v>
      </c>
      <c r="CL59" s="127" t="s">
        <v>19</v>
      </c>
      <c r="CM59" s="127" t="s">
        <v>92</v>
      </c>
    </row>
    <row r="60" s="7" customFormat="1" ht="16.5" customHeight="1">
      <c r="A60" s="115" t="s">
        <v>86</v>
      </c>
      <c r="B60" s="116"/>
      <c r="C60" s="117"/>
      <c r="D60" s="118" t="s">
        <v>107</v>
      </c>
      <c r="E60" s="118"/>
      <c r="F60" s="118"/>
      <c r="G60" s="118"/>
      <c r="H60" s="118"/>
      <c r="I60" s="119"/>
      <c r="J60" s="118" t="s">
        <v>108</v>
      </c>
      <c r="K60" s="118"/>
      <c r="L60" s="118"/>
      <c r="M60" s="118"/>
      <c r="N60" s="118"/>
      <c r="O60" s="118"/>
      <c r="P60" s="118"/>
      <c r="Q60" s="118"/>
      <c r="R60" s="118"/>
      <c r="S60" s="118"/>
      <c r="T60" s="118"/>
      <c r="U60" s="118"/>
      <c r="V60" s="118"/>
      <c r="W60" s="118"/>
      <c r="X60" s="118"/>
      <c r="Y60" s="118"/>
      <c r="Z60" s="118"/>
      <c r="AA60" s="118"/>
      <c r="AB60" s="118"/>
      <c r="AC60" s="118"/>
      <c r="AD60" s="118"/>
      <c r="AE60" s="118"/>
      <c r="AF60" s="118"/>
      <c r="AG60" s="120">
        <f>'SO-03 - Zatrubnění silnič...'!J30</f>
        <v>0</v>
      </c>
      <c r="AH60" s="119"/>
      <c r="AI60" s="119"/>
      <c r="AJ60" s="119"/>
      <c r="AK60" s="119"/>
      <c r="AL60" s="119"/>
      <c r="AM60" s="119"/>
      <c r="AN60" s="120">
        <f>SUM(AG60,AT60)</f>
        <v>0</v>
      </c>
      <c r="AO60" s="119"/>
      <c r="AP60" s="119"/>
      <c r="AQ60" s="121" t="s">
        <v>95</v>
      </c>
      <c r="AR60" s="122"/>
      <c r="AS60" s="138">
        <v>0</v>
      </c>
      <c r="AT60" s="139">
        <f>ROUND(SUM(AV60:AW60),2)</f>
        <v>0</v>
      </c>
      <c r="AU60" s="140">
        <f>'SO-03 - Zatrubnění silnič...'!P92</f>
        <v>0</v>
      </c>
      <c r="AV60" s="139">
        <f>'SO-03 - Zatrubnění silnič...'!J33</f>
        <v>0</v>
      </c>
      <c r="AW60" s="139">
        <f>'SO-03 - Zatrubnění silnič...'!J34</f>
        <v>0</v>
      </c>
      <c r="AX60" s="139">
        <f>'SO-03 - Zatrubnění silnič...'!J35</f>
        <v>0</v>
      </c>
      <c r="AY60" s="139">
        <f>'SO-03 - Zatrubnění silnič...'!J36</f>
        <v>0</v>
      </c>
      <c r="AZ60" s="139">
        <f>'SO-03 - Zatrubnění silnič...'!F33</f>
        <v>0</v>
      </c>
      <c r="BA60" s="139">
        <f>'SO-03 - Zatrubnění silnič...'!F34</f>
        <v>0</v>
      </c>
      <c r="BB60" s="139">
        <f>'SO-03 - Zatrubnění silnič...'!F35</f>
        <v>0</v>
      </c>
      <c r="BC60" s="139">
        <f>'SO-03 - Zatrubnění silnič...'!F36</f>
        <v>0</v>
      </c>
      <c r="BD60" s="141">
        <f>'SO-03 - Zatrubnění silnič...'!F37</f>
        <v>0</v>
      </c>
      <c r="BE60" s="7"/>
      <c r="BT60" s="127" t="s">
        <v>90</v>
      </c>
      <c r="BV60" s="127" t="s">
        <v>84</v>
      </c>
      <c r="BW60" s="127" t="s">
        <v>109</v>
      </c>
      <c r="BX60" s="127" t="s">
        <v>5</v>
      </c>
      <c r="CL60" s="127" t="s">
        <v>19</v>
      </c>
      <c r="CM60" s="127" t="s">
        <v>92</v>
      </c>
    </row>
    <row r="61" s="2" customFormat="1" ht="30" customHeight="1">
      <c r="A61" s="42"/>
      <c r="B61" s="43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8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</row>
    <row r="62" s="2" customFormat="1" ht="6.96" customHeight="1">
      <c r="A62" s="42"/>
      <c r="B62" s="63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48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</row>
  </sheetData>
  <sheetProtection sheet="1" formatColumns="0" formatRows="0" objects="1" scenarios="1" spinCount="100000" saltValue="/wYdKdo6TvTEAsXqToyD+Z694MLFRw9mqdlhpdSmYkzL514ZtTfu3Dd7VF6vICnLgSrLUbKe5We3Tt10Vdz9zg==" hashValue="RsTC1hpmRERobp7cIw/dVI4bKiQlGiI2uKajYrYQjHoRss28VCjKHB2dE4KuiG361R4SJ9gVzcT2dgl1sr8dJw==" algorithmName="SHA-512" password="CC35"/>
  <mergeCells count="62">
    <mergeCell ref="L45:AO45"/>
    <mergeCell ref="AM47:AN47"/>
    <mergeCell ref="AM49:AP49"/>
    <mergeCell ref="AS49:AT51"/>
    <mergeCell ref="AM50:AP50"/>
    <mergeCell ref="C52:G52"/>
    <mergeCell ref="AG52:AM52"/>
    <mergeCell ref="AN52:AP52"/>
    <mergeCell ref="I52:AF52"/>
    <mergeCell ref="AN55:AP55"/>
    <mergeCell ref="D55:H55"/>
    <mergeCell ref="J55:AF55"/>
    <mergeCell ref="AG55:AM55"/>
    <mergeCell ref="D56:H56"/>
    <mergeCell ref="J56:AF56"/>
    <mergeCell ref="AN56:AP56"/>
    <mergeCell ref="AG56:AM56"/>
    <mergeCell ref="K57:AF57"/>
    <mergeCell ref="AN57:AP57"/>
    <mergeCell ref="E57:I57"/>
    <mergeCell ref="AG57:AM57"/>
    <mergeCell ref="AG58:AM58"/>
    <mergeCell ref="AN58:AP58"/>
    <mergeCell ref="E58:I58"/>
    <mergeCell ref="K58:AF58"/>
    <mergeCell ref="AN59:AP59"/>
    <mergeCell ref="AG59:AM59"/>
    <mergeCell ref="D59:H59"/>
    <mergeCell ref="J59:AF59"/>
    <mergeCell ref="AN60:AP60"/>
    <mergeCell ref="AG60:AM60"/>
    <mergeCell ref="D60:H60"/>
    <mergeCell ref="J60:AF60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W29:AE29"/>
    <mergeCell ref="L29:P29"/>
    <mergeCell ref="W30:AE30"/>
    <mergeCell ref="AK30:AO30"/>
    <mergeCell ref="L30:P30"/>
    <mergeCell ref="W31:AE31"/>
    <mergeCell ref="L31:P31"/>
    <mergeCell ref="AK31:AO31"/>
    <mergeCell ref="L32:P32"/>
    <mergeCell ref="W32:AE32"/>
    <mergeCell ref="AK32:AO32"/>
    <mergeCell ref="L33:P33"/>
    <mergeCell ref="W33:AE33"/>
    <mergeCell ref="AK33:AO33"/>
    <mergeCell ref="AK35:AO35"/>
    <mergeCell ref="X35:AB35"/>
    <mergeCell ref="AR2:BE2"/>
  </mergeCells>
  <hyperlinks>
    <hyperlink ref="A55" location="'VRN-00 - Vedlejší rozpočt...'!C2" display="/"/>
    <hyperlink ref="A57" location="'SO-01.1 - Splašková kanal...'!C2" display="/"/>
    <hyperlink ref="A58" location="'SO-01.2 - Splašková kanal...'!C2" display="/"/>
    <hyperlink ref="A59" location="'SO-02 - Přeložka dešťové ...'!C2" display="/"/>
    <hyperlink ref="A60" location="'SO-03 - Zatrubnění silnič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91</v>
      </c>
    </row>
    <row r="3" s="1" customFormat="1" ht="6.96" customHeight="1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23"/>
      <c r="AT3" s="20" t="s">
        <v>92</v>
      </c>
    </row>
    <row r="4" s="1" customFormat="1" ht="24.96" customHeight="1">
      <c r="B4" s="23"/>
      <c r="D4" s="144" t="s">
        <v>110</v>
      </c>
      <c r="L4" s="23"/>
      <c r="M4" s="145" t="s">
        <v>10</v>
      </c>
      <c r="AT4" s="20" t="s">
        <v>4</v>
      </c>
    </row>
    <row r="5" s="1" customFormat="1" ht="6.96" customHeight="1">
      <c r="B5" s="23"/>
      <c r="L5" s="23"/>
    </row>
    <row r="6" s="1" customFormat="1" ht="12" customHeight="1">
      <c r="B6" s="23"/>
      <c r="D6" s="146" t="s">
        <v>16</v>
      </c>
      <c r="L6" s="23"/>
    </row>
    <row r="7" s="1" customFormat="1" ht="26.25" customHeight="1">
      <c r="B7" s="23"/>
      <c r="E7" s="147" t="str">
        <f>'Rekapitulace stavby'!K6</f>
        <v>Rataje - dostavba kanalizace včetně kanalizačních přípojek a zatrubnění silničního příkopu na západním okraji obce</v>
      </c>
      <c r="F7" s="146"/>
      <c r="G7" s="146"/>
      <c r="H7" s="146"/>
      <c r="L7" s="23"/>
    </row>
    <row r="8" s="2" customFormat="1" ht="12" customHeight="1">
      <c r="A8" s="42"/>
      <c r="B8" s="48"/>
      <c r="C8" s="42"/>
      <c r="D8" s="146" t="s">
        <v>111</v>
      </c>
      <c r="E8" s="42"/>
      <c r="F8" s="42"/>
      <c r="G8" s="42"/>
      <c r="H8" s="42"/>
      <c r="I8" s="42"/>
      <c r="J8" s="42"/>
      <c r="K8" s="42"/>
      <c r="L8" s="148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</row>
    <row r="9" s="2" customFormat="1" ht="16.5" customHeight="1">
      <c r="A9" s="42"/>
      <c r="B9" s="48"/>
      <c r="C9" s="42"/>
      <c r="D9" s="42"/>
      <c r="E9" s="149" t="s">
        <v>112</v>
      </c>
      <c r="F9" s="42"/>
      <c r="G9" s="42"/>
      <c r="H9" s="42"/>
      <c r="I9" s="42"/>
      <c r="J9" s="42"/>
      <c r="K9" s="42"/>
      <c r="L9" s="148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</row>
    <row r="10" s="2" customFormat="1">
      <c r="A10" s="42"/>
      <c r="B10" s="48"/>
      <c r="C10" s="42"/>
      <c r="D10" s="42"/>
      <c r="E10" s="42"/>
      <c r="F10" s="42"/>
      <c r="G10" s="42"/>
      <c r="H10" s="42"/>
      <c r="I10" s="42"/>
      <c r="J10" s="42"/>
      <c r="K10" s="42"/>
      <c r="L10" s="148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="2" customFormat="1" ht="12" customHeight="1">
      <c r="A11" s="42"/>
      <c r="B11" s="48"/>
      <c r="C11" s="42"/>
      <c r="D11" s="146" t="s">
        <v>18</v>
      </c>
      <c r="E11" s="42"/>
      <c r="F11" s="137" t="s">
        <v>19</v>
      </c>
      <c r="G11" s="42"/>
      <c r="H11" s="42"/>
      <c r="I11" s="146" t="s">
        <v>20</v>
      </c>
      <c r="J11" s="137" t="s">
        <v>44</v>
      </c>
      <c r="K11" s="42"/>
      <c r="L11" s="148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="2" customFormat="1" ht="12" customHeight="1">
      <c r="A12" s="42"/>
      <c r="B12" s="48"/>
      <c r="C12" s="42"/>
      <c r="D12" s="146" t="s">
        <v>22</v>
      </c>
      <c r="E12" s="42"/>
      <c r="F12" s="137" t="s">
        <v>23</v>
      </c>
      <c r="G12" s="42"/>
      <c r="H12" s="42"/>
      <c r="I12" s="146" t="s">
        <v>24</v>
      </c>
      <c r="J12" s="150" t="str">
        <f>'Rekapitulace stavby'!AN8</f>
        <v>11. 3. 2025</v>
      </c>
      <c r="K12" s="42"/>
      <c r="L12" s="148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="2" customFormat="1" ht="10.8" customHeight="1">
      <c r="A13" s="42"/>
      <c r="B13" s="48"/>
      <c r="C13" s="42"/>
      <c r="D13" s="42"/>
      <c r="E13" s="42"/>
      <c r="F13" s="42"/>
      <c r="G13" s="42"/>
      <c r="H13" s="42"/>
      <c r="I13" s="42"/>
      <c r="J13" s="42"/>
      <c r="K13" s="42"/>
      <c r="L13" s="148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="2" customFormat="1" ht="12" customHeight="1">
      <c r="A14" s="42"/>
      <c r="B14" s="48"/>
      <c r="C14" s="42"/>
      <c r="D14" s="146" t="s">
        <v>30</v>
      </c>
      <c r="E14" s="42"/>
      <c r="F14" s="42"/>
      <c r="G14" s="42"/>
      <c r="H14" s="42"/>
      <c r="I14" s="146" t="s">
        <v>31</v>
      </c>
      <c r="J14" s="137" t="s">
        <v>32</v>
      </c>
      <c r="K14" s="42"/>
      <c r="L14" s="148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="2" customFormat="1" ht="18" customHeight="1">
      <c r="A15" s="42"/>
      <c r="B15" s="48"/>
      <c r="C15" s="42"/>
      <c r="D15" s="42"/>
      <c r="E15" s="137" t="s">
        <v>33</v>
      </c>
      <c r="F15" s="42"/>
      <c r="G15" s="42"/>
      <c r="H15" s="42"/>
      <c r="I15" s="146" t="s">
        <v>34</v>
      </c>
      <c r="J15" s="137" t="s">
        <v>35</v>
      </c>
      <c r="K15" s="42"/>
      <c r="L15" s="148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="2" customFormat="1" ht="6.96" customHeight="1">
      <c r="A16" s="42"/>
      <c r="B16" s="48"/>
      <c r="C16" s="42"/>
      <c r="D16" s="42"/>
      <c r="E16" s="42"/>
      <c r="F16" s="42"/>
      <c r="G16" s="42"/>
      <c r="H16" s="42"/>
      <c r="I16" s="42"/>
      <c r="J16" s="42"/>
      <c r="K16" s="42"/>
      <c r="L16" s="148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="2" customFormat="1" ht="12" customHeight="1">
      <c r="A17" s="42"/>
      <c r="B17" s="48"/>
      <c r="C17" s="42"/>
      <c r="D17" s="146" t="s">
        <v>36</v>
      </c>
      <c r="E17" s="42"/>
      <c r="F17" s="42"/>
      <c r="G17" s="42"/>
      <c r="H17" s="42"/>
      <c r="I17" s="146" t="s">
        <v>31</v>
      </c>
      <c r="J17" s="36" t="str">
        <f>'Rekapitulace stavby'!AN13</f>
        <v>Vyplň údaj</v>
      </c>
      <c r="K17" s="42"/>
      <c r="L17" s="148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="2" customFormat="1" ht="18" customHeight="1">
      <c r="A18" s="42"/>
      <c r="B18" s="48"/>
      <c r="C18" s="42"/>
      <c r="D18" s="42"/>
      <c r="E18" s="36" t="str">
        <f>'Rekapitulace stavby'!E14</f>
        <v>Vyplň údaj</v>
      </c>
      <c r="F18" s="137"/>
      <c r="G18" s="137"/>
      <c r="H18" s="137"/>
      <c r="I18" s="146" t="s">
        <v>34</v>
      </c>
      <c r="J18" s="36" t="str">
        <f>'Rekapitulace stavby'!AN14</f>
        <v>Vyplň údaj</v>
      </c>
      <c r="K18" s="42"/>
      <c r="L18" s="148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="2" customFormat="1" ht="6.96" customHeight="1">
      <c r="A19" s="42"/>
      <c r="B19" s="48"/>
      <c r="C19" s="42"/>
      <c r="D19" s="42"/>
      <c r="E19" s="42"/>
      <c r="F19" s="42"/>
      <c r="G19" s="42"/>
      <c r="H19" s="42"/>
      <c r="I19" s="42"/>
      <c r="J19" s="42"/>
      <c r="K19" s="42"/>
      <c r="L19" s="148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="2" customFormat="1" ht="12" customHeight="1">
      <c r="A20" s="42"/>
      <c r="B20" s="48"/>
      <c r="C20" s="42"/>
      <c r="D20" s="146" t="s">
        <v>38</v>
      </c>
      <c r="E20" s="42"/>
      <c r="F20" s="42"/>
      <c r="G20" s="42"/>
      <c r="H20" s="42"/>
      <c r="I20" s="146" t="s">
        <v>31</v>
      </c>
      <c r="J20" s="137" t="s">
        <v>39</v>
      </c>
      <c r="K20" s="42"/>
      <c r="L20" s="148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="2" customFormat="1" ht="18" customHeight="1">
      <c r="A21" s="42"/>
      <c r="B21" s="48"/>
      <c r="C21" s="42"/>
      <c r="D21" s="42"/>
      <c r="E21" s="137" t="s">
        <v>40</v>
      </c>
      <c r="F21" s="42"/>
      <c r="G21" s="42"/>
      <c r="H21" s="42"/>
      <c r="I21" s="146" t="s">
        <v>34</v>
      </c>
      <c r="J21" s="137" t="s">
        <v>41</v>
      </c>
      <c r="K21" s="42"/>
      <c r="L21" s="148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="2" customFormat="1" ht="6.96" customHeight="1">
      <c r="A22" s="42"/>
      <c r="B22" s="48"/>
      <c r="C22" s="42"/>
      <c r="D22" s="42"/>
      <c r="E22" s="42"/>
      <c r="F22" s="42"/>
      <c r="G22" s="42"/>
      <c r="H22" s="42"/>
      <c r="I22" s="42"/>
      <c r="J22" s="42"/>
      <c r="K22" s="42"/>
      <c r="L22" s="148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="2" customFormat="1" ht="12" customHeight="1">
      <c r="A23" s="42"/>
      <c r="B23" s="48"/>
      <c r="C23" s="42"/>
      <c r="D23" s="146" t="s">
        <v>43</v>
      </c>
      <c r="E23" s="42"/>
      <c r="F23" s="42"/>
      <c r="G23" s="42"/>
      <c r="H23" s="42"/>
      <c r="I23" s="146" t="s">
        <v>31</v>
      </c>
      <c r="J23" s="137" t="s">
        <v>44</v>
      </c>
      <c r="K23" s="42"/>
      <c r="L23" s="148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="2" customFormat="1" ht="18" customHeight="1">
      <c r="A24" s="42"/>
      <c r="B24" s="48"/>
      <c r="C24" s="42"/>
      <c r="D24" s="42"/>
      <c r="E24" s="137" t="s">
        <v>45</v>
      </c>
      <c r="F24" s="42"/>
      <c r="G24" s="42"/>
      <c r="H24" s="42"/>
      <c r="I24" s="146" t="s">
        <v>34</v>
      </c>
      <c r="J24" s="137" t="s">
        <v>44</v>
      </c>
      <c r="K24" s="42"/>
      <c r="L24" s="148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="2" customFormat="1" ht="6.96" customHeight="1">
      <c r="A25" s="42"/>
      <c r="B25" s="48"/>
      <c r="C25" s="42"/>
      <c r="D25" s="42"/>
      <c r="E25" s="42"/>
      <c r="F25" s="42"/>
      <c r="G25" s="42"/>
      <c r="H25" s="42"/>
      <c r="I25" s="42"/>
      <c r="J25" s="42"/>
      <c r="K25" s="42"/>
      <c r="L25" s="148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="2" customFormat="1" ht="12" customHeight="1">
      <c r="A26" s="42"/>
      <c r="B26" s="48"/>
      <c r="C26" s="42"/>
      <c r="D26" s="146" t="s">
        <v>46</v>
      </c>
      <c r="E26" s="42"/>
      <c r="F26" s="42"/>
      <c r="G26" s="42"/>
      <c r="H26" s="42"/>
      <c r="I26" s="42"/>
      <c r="J26" s="42"/>
      <c r="K26" s="42"/>
      <c r="L26" s="148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="8" customFormat="1" ht="16.5" customHeight="1">
      <c r="A27" s="151"/>
      <c r="B27" s="152"/>
      <c r="C27" s="151"/>
      <c r="D27" s="151"/>
      <c r="E27" s="153" t="s">
        <v>44</v>
      </c>
      <c r="F27" s="153"/>
      <c r="G27" s="153"/>
      <c r="H27" s="153"/>
      <c r="I27" s="151"/>
      <c r="J27" s="151"/>
      <c r="K27" s="151"/>
      <c r="L27" s="154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</row>
    <row r="28" s="2" customFormat="1" ht="6.96" customHeight="1">
      <c r="A28" s="42"/>
      <c r="B28" s="48"/>
      <c r="C28" s="42"/>
      <c r="D28" s="42"/>
      <c r="E28" s="42"/>
      <c r="F28" s="42"/>
      <c r="G28" s="42"/>
      <c r="H28" s="42"/>
      <c r="I28" s="42"/>
      <c r="J28" s="42"/>
      <c r="K28" s="42"/>
      <c r="L28" s="148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="2" customFormat="1" ht="6.96" customHeight="1">
      <c r="A29" s="42"/>
      <c r="B29" s="48"/>
      <c r="C29" s="42"/>
      <c r="D29" s="155"/>
      <c r="E29" s="155"/>
      <c r="F29" s="155"/>
      <c r="G29" s="155"/>
      <c r="H29" s="155"/>
      <c r="I29" s="155"/>
      <c r="J29" s="155"/>
      <c r="K29" s="155"/>
      <c r="L29" s="148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</row>
    <row r="30" s="2" customFormat="1" ht="25.44" customHeight="1">
      <c r="A30" s="42"/>
      <c r="B30" s="48"/>
      <c r="C30" s="42"/>
      <c r="D30" s="156" t="s">
        <v>48</v>
      </c>
      <c r="E30" s="42"/>
      <c r="F30" s="42"/>
      <c r="G30" s="42"/>
      <c r="H30" s="42"/>
      <c r="I30" s="42"/>
      <c r="J30" s="157">
        <f>ROUND(J83, 2)</f>
        <v>0</v>
      </c>
      <c r="K30" s="42"/>
      <c r="L30" s="148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="2" customFormat="1" ht="6.96" customHeight="1">
      <c r="A31" s="42"/>
      <c r="B31" s="48"/>
      <c r="C31" s="42"/>
      <c r="D31" s="155"/>
      <c r="E31" s="155"/>
      <c r="F31" s="155"/>
      <c r="G31" s="155"/>
      <c r="H31" s="155"/>
      <c r="I31" s="155"/>
      <c r="J31" s="155"/>
      <c r="K31" s="155"/>
      <c r="L31" s="148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="2" customFormat="1" ht="14.4" customHeight="1">
      <c r="A32" s="42"/>
      <c r="B32" s="48"/>
      <c r="C32" s="42"/>
      <c r="D32" s="42"/>
      <c r="E32" s="42"/>
      <c r="F32" s="158" t="s">
        <v>50</v>
      </c>
      <c r="G32" s="42"/>
      <c r="H32" s="42"/>
      <c r="I32" s="158" t="s">
        <v>49</v>
      </c>
      <c r="J32" s="158" t="s">
        <v>51</v>
      </c>
      <c r="K32" s="42"/>
      <c r="L32" s="148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="2" customFormat="1" ht="14.4" customHeight="1">
      <c r="A33" s="42"/>
      <c r="B33" s="48"/>
      <c r="C33" s="42"/>
      <c r="D33" s="159" t="s">
        <v>52</v>
      </c>
      <c r="E33" s="146" t="s">
        <v>53</v>
      </c>
      <c r="F33" s="160">
        <f>ROUND((SUM(BE83:BE110)),  2)</f>
        <v>0</v>
      </c>
      <c r="G33" s="42"/>
      <c r="H33" s="42"/>
      <c r="I33" s="161">
        <v>0.20999999999999999</v>
      </c>
      <c r="J33" s="160">
        <f>ROUND(((SUM(BE83:BE110))*I33),  2)</f>
        <v>0</v>
      </c>
      <c r="K33" s="42"/>
      <c r="L33" s="148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="2" customFormat="1" ht="14.4" customHeight="1">
      <c r="A34" s="42"/>
      <c r="B34" s="48"/>
      <c r="C34" s="42"/>
      <c r="D34" s="42"/>
      <c r="E34" s="146" t="s">
        <v>54</v>
      </c>
      <c r="F34" s="160">
        <f>ROUND((SUM(BF83:BF110)),  2)</f>
        <v>0</v>
      </c>
      <c r="G34" s="42"/>
      <c r="H34" s="42"/>
      <c r="I34" s="161">
        <v>0.12</v>
      </c>
      <c r="J34" s="160">
        <f>ROUND(((SUM(BF83:BF110))*I34),  2)</f>
        <v>0</v>
      </c>
      <c r="K34" s="42"/>
      <c r="L34" s="148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hidden="1" s="2" customFormat="1" ht="14.4" customHeight="1">
      <c r="A35" s="42"/>
      <c r="B35" s="48"/>
      <c r="C35" s="42"/>
      <c r="D35" s="42"/>
      <c r="E35" s="146" t="s">
        <v>55</v>
      </c>
      <c r="F35" s="160">
        <f>ROUND((SUM(BG83:BG110)),  2)</f>
        <v>0</v>
      </c>
      <c r="G35" s="42"/>
      <c r="H35" s="42"/>
      <c r="I35" s="161">
        <v>0.20999999999999999</v>
      </c>
      <c r="J35" s="160">
        <f>0</f>
        <v>0</v>
      </c>
      <c r="K35" s="42"/>
      <c r="L35" s="148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hidden="1" s="2" customFormat="1" ht="14.4" customHeight="1">
      <c r="A36" s="42"/>
      <c r="B36" s="48"/>
      <c r="C36" s="42"/>
      <c r="D36" s="42"/>
      <c r="E36" s="146" t="s">
        <v>56</v>
      </c>
      <c r="F36" s="160">
        <f>ROUND((SUM(BH83:BH110)),  2)</f>
        <v>0</v>
      </c>
      <c r="G36" s="42"/>
      <c r="H36" s="42"/>
      <c r="I36" s="161">
        <v>0.12</v>
      </c>
      <c r="J36" s="160">
        <f>0</f>
        <v>0</v>
      </c>
      <c r="K36" s="42"/>
      <c r="L36" s="148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hidden="1" s="2" customFormat="1" ht="14.4" customHeight="1">
      <c r="A37" s="42"/>
      <c r="B37" s="48"/>
      <c r="C37" s="42"/>
      <c r="D37" s="42"/>
      <c r="E37" s="146" t="s">
        <v>57</v>
      </c>
      <c r="F37" s="160">
        <f>ROUND((SUM(BI83:BI110)),  2)</f>
        <v>0</v>
      </c>
      <c r="G37" s="42"/>
      <c r="H37" s="42"/>
      <c r="I37" s="161">
        <v>0</v>
      </c>
      <c r="J37" s="160">
        <f>0</f>
        <v>0</v>
      </c>
      <c r="K37" s="42"/>
      <c r="L37" s="148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s="2" customFormat="1" ht="6.96" customHeight="1">
      <c r="A38" s="42"/>
      <c r="B38" s="48"/>
      <c r="C38" s="42"/>
      <c r="D38" s="42"/>
      <c r="E38" s="42"/>
      <c r="F38" s="42"/>
      <c r="G38" s="42"/>
      <c r="H38" s="42"/>
      <c r="I38" s="42"/>
      <c r="J38" s="42"/>
      <c r="K38" s="42"/>
      <c r="L38" s="148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s="2" customFormat="1" ht="25.44" customHeight="1">
      <c r="A39" s="42"/>
      <c r="B39" s="48"/>
      <c r="C39" s="162"/>
      <c r="D39" s="163" t="s">
        <v>58</v>
      </c>
      <c r="E39" s="164"/>
      <c r="F39" s="164"/>
      <c r="G39" s="165" t="s">
        <v>59</v>
      </c>
      <c r="H39" s="166" t="s">
        <v>60</v>
      </c>
      <c r="I39" s="164"/>
      <c r="J39" s="167">
        <f>SUM(J30:J37)</f>
        <v>0</v>
      </c>
      <c r="K39" s="168"/>
      <c r="L39" s="148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="2" customFormat="1" ht="14.4" customHeight="1">
      <c r="A40" s="42"/>
      <c r="B40" s="169"/>
      <c r="C40" s="170"/>
      <c r="D40" s="170"/>
      <c r="E40" s="170"/>
      <c r="F40" s="170"/>
      <c r="G40" s="170"/>
      <c r="H40" s="170"/>
      <c r="I40" s="170"/>
      <c r="J40" s="170"/>
      <c r="K40" s="170"/>
      <c r="L40" s="148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4" s="2" customFormat="1" ht="6.96" customHeight="1">
      <c r="A44" s="42"/>
      <c r="B44" s="171"/>
      <c r="C44" s="172"/>
      <c r="D44" s="172"/>
      <c r="E44" s="172"/>
      <c r="F44" s="172"/>
      <c r="G44" s="172"/>
      <c r="H44" s="172"/>
      <c r="I44" s="172"/>
      <c r="J44" s="172"/>
      <c r="K44" s="172"/>
      <c r="L44" s="148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</row>
    <row r="45" s="2" customFormat="1" ht="24.96" customHeight="1">
      <c r="A45" s="42"/>
      <c r="B45" s="43"/>
      <c r="C45" s="26" t="s">
        <v>113</v>
      </c>
      <c r="D45" s="44"/>
      <c r="E45" s="44"/>
      <c r="F45" s="44"/>
      <c r="G45" s="44"/>
      <c r="H45" s="44"/>
      <c r="I45" s="44"/>
      <c r="J45" s="44"/>
      <c r="K45" s="44"/>
      <c r="L45" s="148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</row>
    <row r="46" s="2" customFormat="1" ht="6.96" customHeight="1">
      <c r="A46" s="42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148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="2" customFormat="1" ht="12" customHeight="1">
      <c r="A47" s="42"/>
      <c r="B47" s="43"/>
      <c r="C47" s="35" t="s">
        <v>16</v>
      </c>
      <c r="D47" s="44"/>
      <c r="E47" s="44"/>
      <c r="F47" s="44"/>
      <c r="G47" s="44"/>
      <c r="H47" s="44"/>
      <c r="I47" s="44"/>
      <c r="J47" s="44"/>
      <c r="K47" s="44"/>
      <c r="L47" s="148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="2" customFormat="1" ht="26.25" customHeight="1">
      <c r="A48" s="42"/>
      <c r="B48" s="43"/>
      <c r="C48" s="44"/>
      <c r="D48" s="44"/>
      <c r="E48" s="173" t="str">
        <f>E7</f>
        <v>Rataje - dostavba kanalizace včetně kanalizačních přípojek a zatrubnění silničního příkopu na západním okraji obce</v>
      </c>
      <c r="F48" s="35"/>
      <c r="G48" s="35"/>
      <c r="H48" s="35"/>
      <c r="I48" s="44"/>
      <c r="J48" s="44"/>
      <c r="K48" s="44"/>
      <c r="L48" s="148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="2" customFormat="1" ht="12" customHeight="1">
      <c r="A49" s="42"/>
      <c r="B49" s="43"/>
      <c r="C49" s="35" t="s">
        <v>111</v>
      </c>
      <c r="D49" s="44"/>
      <c r="E49" s="44"/>
      <c r="F49" s="44"/>
      <c r="G49" s="44"/>
      <c r="H49" s="44"/>
      <c r="I49" s="44"/>
      <c r="J49" s="44"/>
      <c r="K49" s="44"/>
      <c r="L49" s="148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="2" customFormat="1" ht="16.5" customHeight="1">
      <c r="A50" s="42"/>
      <c r="B50" s="43"/>
      <c r="C50" s="44"/>
      <c r="D50" s="44"/>
      <c r="E50" s="73" t="str">
        <f>E9</f>
        <v>VRN-00 - Vedlejší rozpočtové náklady</v>
      </c>
      <c r="F50" s="44"/>
      <c r="G50" s="44"/>
      <c r="H50" s="44"/>
      <c r="I50" s="44"/>
      <c r="J50" s="44"/>
      <c r="K50" s="44"/>
      <c r="L50" s="148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="2" customFormat="1" ht="6.96" customHeight="1">
      <c r="A51" s="42"/>
      <c r="B51" s="43"/>
      <c r="C51" s="44"/>
      <c r="D51" s="44"/>
      <c r="E51" s="44"/>
      <c r="F51" s="44"/>
      <c r="G51" s="44"/>
      <c r="H51" s="44"/>
      <c r="I51" s="44"/>
      <c r="J51" s="44"/>
      <c r="K51" s="44"/>
      <c r="L51" s="148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</row>
    <row r="52" s="2" customFormat="1" ht="12" customHeight="1">
      <c r="A52" s="42"/>
      <c r="B52" s="43"/>
      <c r="C52" s="35" t="s">
        <v>22</v>
      </c>
      <c r="D52" s="44"/>
      <c r="E52" s="44"/>
      <c r="F52" s="30" t="str">
        <f>F12</f>
        <v>Rataje</v>
      </c>
      <c r="G52" s="44"/>
      <c r="H52" s="44"/>
      <c r="I52" s="35" t="s">
        <v>24</v>
      </c>
      <c r="J52" s="76" t="str">
        <f>IF(J12="","",J12)</f>
        <v>11. 3. 2025</v>
      </c>
      <c r="K52" s="44"/>
      <c r="L52" s="148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="2" customFormat="1" ht="6.96" customHeight="1">
      <c r="A53" s="42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148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="2" customFormat="1" ht="15.15" customHeight="1">
      <c r="A54" s="42"/>
      <c r="B54" s="43"/>
      <c r="C54" s="35" t="s">
        <v>30</v>
      </c>
      <c r="D54" s="44"/>
      <c r="E54" s="44"/>
      <c r="F54" s="30" t="str">
        <f>E15</f>
        <v>Obec Rataje</v>
      </c>
      <c r="G54" s="44"/>
      <c r="H54" s="44"/>
      <c r="I54" s="35" t="s">
        <v>38</v>
      </c>
      <c r="J54" s="40" t="str">
        <f>E21</f>
        <v>VAK projekt s.r.o.</v>
      </c>
      <c r="K54" s="44"/>
      <c r="L54" s="148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="2" customFormat="1" ht="25.65" customHeight="1">
      <c r="A55" s="42"/>
      <c r="B55" s="43"/>
      <c r="C55" s="35" t="s">
        <v>36</v>
      </c>
      <c r="D55" s="44"/>
      <c r="E55" s="44"/>
      <c r="F55" s="30" t="str">
        <f>IF(E18="","",E18)</f>
        <v>Vyplň údaj</v>
      </c>
      <c r="G55" s="44"/>
      <c r="H55" s="44"/>
      <c r="I55" s="35" t="s">
        <v>43</v>
      </c>
      <c r="J55" s="40" t="str">
        <f>E24</f>
        <v>Ing. Martina Zamlinská</v>
      </c>
      <c r="K55" s="44"/>
      <c r="L55" s="148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="2" customFormat="1" ht="10.32" customHeight="1">
      <c r="A56" s="42"/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148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="2" customFormat="1" ht="29.28" customHeight="1">
      <c r="A57" s="42"/>
      <c r="B57" s="43"/>
      <c r="C57" s="174" t="s">
        <v>114</v>
      </c>
      <c r="D57" s="175"/>
      <c r="E57" s="175"/>
      <c r="F57" s="175"/>
      <c r="G57" s="175"/>
      <c r="H57" s="175"/>
      <c r="I57" s="175"/>
      <c r="J57" s="176" t="s">
        <v>115</v>
      </c>
      <c r="K57" s="175"/>
      <c r="L57" s="148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="2" customFormat="1" ht="10.32" customHeight="1">
      <c r="A58" s="42"/>
      <c r="B58" s="43"/>
      <c r="C58" s="44"/>
      <c r="D58" s="44"/>
      <c r="E58" s="44"/>
      <c r="F58" s="44"/>
      <c r="G58" s="44"/>
      <c r="H58" s="44"/>
      <c r="I58" s="44"/>
      <c r="J58" s="44"/>
      <c r="K58" s="44"/>
      <c r="L58" s="148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="2" customFormat="1" ht="22.8" customHeight="1">
      <c r="A59" s="42"/>
      <c r="B59" s="43"/>
      <c r="C59" s="177" t="s">
        <v>80</v>
      </c>
      <c r="D59" s="44"/>
      <c r="E59" s="44"/>
      <c r="F59" s="44"/>
      <c r="G59" s="44"/>
      <c r="H59" s="44"/>
      <c r="I59" s="44"/>
      <c r="J59" s="106">
        <f>J83</f>
        <v>0</v>
      </c>
      <c r="K59" s="44"/>
      <c r="L59" s="148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U59" s="20" t="s">
        <v>116</v>
      </c>
    </row>
    <row r="60" s="9" customFormat="1" ht="24.96" customHeight="1">
      <c r="A60" s="9"/>
      <c r="B60" s="178"/>
      <c r="C60" s="179"/>
      <c r="D60" s="180" t="s">
        <v>117</v>
      </c>
      <c r="E60" s="181"/>
      <c r="F60" s="181"/>
      <c r="G60" s="181"/>
      <c r="H60" s="181"/>
      <c r="I60" s="181"/>
      <c r="J60" s="182">
        <f>J84</f>
        <v>0</v>
      </c>
      <c r="K60" s="179"/>
      <c r="L60" s="18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84"/>
      <c r="C61" s="129"/>
      <c r="D61" s="185" t="s">
        <v>118</v>
      </c>
      <c r="E61" s="186"/>
      <c r="F61" s="186"/>
      <c r="G61" s="186"/>
      <c r="H61" s="186"/>
      <c r="I61" s="186"/>
      <c r="J61" s="187">
        <f>J85</f>
        <v>0</v>
      </c>
      <c r="K61" s="129"/>
      <c r="L61" s="18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84"/>
      <c r="C62" s="129"/>
      <c r="D62" s="185" t="s">
        <v>119</v>
      </c>
      <c r="E62" s="186"/>
      <c r="F62" s="186"/>
      <c r="G62" s="186"/>
      <c r="H62" s="186"/>
      <c r="I62" s="186"/>
      <c r="J62" s="187">
        <f>J101</f>
        <v>0</v>
      </c>
      <c r="K62" s="129"/>
      <c r="L62" s="18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84"/>
      <c r="C63" s="129"/>
      <c r="D63" s="185" t="s">
        <v>120</v>
      </c>
      <c r="E63" s="186"/>
      <c r="F63" s="186"/>
      <c r="G63" s="186"/>
      <c r="H63" s="186"/>
      <c r="I63" s="186"/>
      <c r="J63" s="187">
        <f>J106</f>
        <v>0</v>
      </c>
      <c r="K63" s="129"/>
      <c r="L63" s="18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2" customFormat="1" ht="21.84" customHeight="1">
      <c r="A64" s="42"/>
      <c r="B64" s="43"/>
      <c r="C64" s="44"/>
      <c r="D64" s="44"/>
      <c r="E64" s="44"/>
      <c r="F64" s="44"/>
      <c r="G64" s="44"/>
      <c r="H64" s="44"/>
      <c r="I64" s="44"/>
      <c r="J64" s="44"/>
      <c r="K64" s="44"/>
      <c r="L64" s="148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</row>
    <row r="65" s="2" customFormat="1" ht="6.96" customHeight="1">
      <c r="A65" s="42"/>
      <c r="B65" s="63"/>
      <c r="C65" s="64"/>
      <c r="D65" s="64"/>
      <c r="E65" s="64"/>
      <c r="F65" s="64"/>
      <c r="G65" s="64"/>
      <c r="H65" s="64"/>
      <c r="I65" s="64"/>
      <c r="J65" s="64"/>
      <c r="K65" s="64"/>
      <c r="L65" s="148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</row>
    <row r="69" s="2" customFormat="1" ht="6.96" customHeight="1">
      <c r="A69" s="42"/>
      <c r="B69" s="65"/>
      <c r="C69" s="66"/>
      <c r="D69" s="66"/>
      <c r="E69" s="66"/>
      <c r="F69" s="66"/>
      <c r="G69" s="66"/>
      <c r="H69" s="66"/>
      <c r="I69" s="66"/>
      <c r="J69" s="66"/>
      <c r="K69" s="66"/>
      <c r="L69" s="148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</row>
    <row r="70" s="2" customFormat="1" ht="24.96" customHeight="1">
      <c r="A70" s="42"/>
      <c r="B70" s="43"/>
      <c r="C70" s="26" t="s">
        <v>121</v>
      </c>
      <c r="D70" s="44"/>
      <c r="E70" s="44"/>
      <c r="F70" s="44"/>
      <c r="G70" s="44"/>
      <c r="H70" s="44"/>
      <c r="I70" s="44"/>
      <c r="J70" s="44"/>
      <c r="K70" s="44"/>
      <c r="L70" s="148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</row>
    <row r="71" s="2" customFormat="1" ht="6.96" customHeight="1">
      <c r="A71" s="42"/>
      <c r="B71" s="43"/>
      <c r="C71" s="44"/>
      <c r="D71" s="44"/>
      <c r="E71" s="44"/>
      <c r="F71" s="44"/>
      <c r="G71" s="44"/>
      <c r="H71" s="44"/>
      <c r="I71" s="44"/>
      <c r="J71" s="44"/>
      <c r="K71" s="44"/>
      <c r="L71" s="148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</row>
    <row r="72" s="2" customFormat="1" ht="12" customHeight="1">
      <c r="A72" s="42"/>
      <c r="B72" s="43"/>
      <c r="C72" s="35" t="s">
        <v>16</v>
      </c>
      <c r="D72" s="44"/>
      <c r="E72" s="44"/>
      <c r="F72" s="44"/>
      <c r="G72" s="44"/>
      <c r="H72" s="44"/>
      <c r="I72" s="44"/>
      <c r="J72" s="44"/>
      <c r="K72" s="44"/>
      <c r="L72" s="148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</row>
    <row r="73" s="2" customFormat="1" ht="26.25" customHeight="1">
      <c r="A73" s="42"/>
      <c r="B73" s="43"/>
      <c r="C73" s="44"/>
      <c r="D73" s="44"/>
      <c r="E73" s="173" t="str">
        <f>E7</f>
        <v>Rataje - dostavba kanalizace včetně kanalizačních přípojek a zatrubnění silničního příkopu na západním okraji obce</v>
      </c>
      <c r="F73" s="35"/>
      <c r="G73" s="35"/>
      <c r="H73" s="35"/>
      <c r="I73" s="44"/>
      <c r="J73" s="44"/>
      <c r="K73" s="44"/>
      <c r="L73" s="148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</row>
    <row r="74" s="2" customFormat="1" ht="12" customHeight="1">
      <c r="A74" s="42"/>
      <c r="B74" s="43"/>
      <c r="C74" s="35" t="s">
        <v>111</v>
      </c>
      <c r="D74" s="44"/>
      <c r="E74" s="44"/>
      <c r="F74" s="44"/>
      <c r="G74" s="44"/>
      <c r="H74" s="44"/>
      <c r="I74" s="44"/>
      <c r="J74" s="44"/>
      <c r="K74" s="44"/>
      <c r="L74" s="148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</row>
    <row r="75" s="2" customFormat="1" ht="16.5" customHeight="1">
      <c r="A75" s="42"/>
      <c r="B75" s="43"/>
      <c r="C75" s="44"/>
      <c r="D75" s="44"/>
      <c r="E75" s="73" t="str">
        <f>E9</f>
        <v>VRN-00 - Vedlejší rozpočtové náklady</v>
      </c>
      <c r="F75" s="44"/>
      <c r="G75" s="44"/>
      <c r="H75" s="44"/>
      <c r="I75" s="44"/>
      <c r="J75" s="44"/>
      <c r="K75" s="44"/>
      <c r="L75" s="148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</row>
    <row r="76" s="2" customFormat="1" ht="6.96" customHeight="1">
      <c r="A76" s="42"/>
      <c r="B76" s="43"/>
      <c r="C76" s="44"/>
      <c r="D76" s="44"/>
      <c r="E76" s="44"/>
      <c r="F76" s="44"/>
      <c r="G76" s="44"/>
      <c r="H76" s="44"/>
      <c r="I76" s="44"/>
      <c r="J76" s="44"/>
      <c r="K76" s="44"/>
      <c r="L76" s="148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</row>
    <row r="77" s="2" customFormat="1" ht="12" customHeight="1">
      <c r="A77" s="42"/>
      <c r="B77" s="43"/>
      <c r="C77" s="35" t="s">
        <v>22</v>
      </c>
      <c r="D77" s="44"/>
      <c r="E77" s="44"/>
      <c r="F77" s="30" t="str">
        <f>F12</f>
        <v>Rataje</v>
      </c>
      <c r="G77" s="44"/>
      <c r="H77" s="44"/>
      <c r="I77" s="35" t="s">
        <v>24</v>
      </c>
      <c r="J77" s="76" t="str">
        <f>IF(J12="","",J12)</f>
        <v>11. 3. 2025</v>
      </c>
      <c r="K77" s="44"/>
      <c r="L77" s="148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</row>
    <row r="78" s="2" customFormat="1" ht="6.96" customHeight="1">
      <c r="A78" s="42"/>
      <c r="B78" s="43"/>
      <c r="C78" s="44"/>
      <c r="D78" s="44"/>
      <c r="E78" s="44"/>
      <c r="F78" s="44"/>
      <c r="G78" s="44"/>
      <c r="H78" s="44"/>
      <c r="I78" s="44"/>
      <c r="J78" s="44"/>
      <c r="K78" s="44"/>
      <c r="L78" s="148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</row>
    <row r="79" s="2" customFormat="1" ht="15.15" customHeight="1">
      <c r="A79" s="42"/>
      <c r="B79" s="43"/>
      <c r="C79" s="35" t="s">
        <v>30</v>
      </c>
      <c r="D79" s="44"/>
      <c r="E79" s="44"/>
      <c r="F79" s="30" t="str">
        <f>E15</f>
        <v>Obec Rataje</v>
      </c>
      <c r="G79" s="44"/>
      <c r="H79" s="44"/>
      <c r="I79" s="35" t="s">
        <v>38</v>
      </c>
      <c r="J79" s="40" t="str">
        <f>E21</f>
        <v>VAK projekt s.r.o.</v>
      </c>
      <c r="K79" s="44"/>
      <c r="L79" s="148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="2" customFormat="1" ht="25.65" customHeight="1">
      <c r="A80" s="42"/>
      <c r="B80" s="43"/>
      <c r="C80" s="35" t="s">
        <v>36</v>
      </c>
      <c r="D80" s="44"/>
      <c r="E80" s="44"/>
      <c r="F80" s="30" t="str">
        <f>IF(E18="","",E18)</f>
        <v>Vyplň údaj</v>
      </c>
      <c r="G80" s="44"/>
      <c r="H80" s="44"/>
      <c r="I80" s="35" t="s">
        <v>43</v>
      </c>
      <c r="J80" s="40" t="str">
        <f>E24</f>
        <v>Ing. Martina Zamlinská</v>
      </c>
      <c r="K80" s="44"/>
      <c r="L80" s="148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="2" customFormat="1" ht="10.32" customHeight="1">
      <c r="A81" s="42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148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="11" customFormat="1" ht="29.28" customHeight="1">
      <c r="A82" s="189"/>
      <c r="B82" s="190"/>
      <c r="C82" s="191" t="s">
        <v>122</v>
      </c>
      <c r="D82" s="192" t="s">
        <v>67</v>
      </c>
      <c r="E82" s="192" t="s">
        <v>63</v>
      </c>
      <c r="F82" s="192" t="s">
        <v>64</v>
      </c>
      <c r="G82" s="192" t="s">
        <v>123</v>
      </c>
      <c r="H82" s="192" t="s">
        <v>124</v>
      </c>
      <c r="I82" s="192" t="s">
        <v>125</v>
      </c>
      <c r="J82" s="192" t="s">
        <v>115</v>
      </c>
      <c r="K82" s="193" t="s">
        <v>126</v>
      </c>
      <c r="L82" s="194"/>
      <c r="M82" s="96" t="s">
        <v>44</v>
      </c>
      <c r="N82" s="97" t="s">
        <v>52</v>
      </c>
      <c r="O82" s="97" t="s">
        <v>127</v>
      </c>
      <c r="P82" s="97" t="s">
        <v>128</v>
      </c>
      <c r="Q82" s="97" t="s">
        <v>129</v>
      </c>
      <c r="R82" s="97" t="s">
        <v>130</v>
      </c>
      <c r="S82" s="97" t="s">
        <v>131</v>
      </c>
      <c r="T82" s="98" t="s">
        <v>132</v>
      </c>
      <c r="U82" s="189"/>
      <c r="V82" s="189"/>
      <c r="W82" s="189"/>
      <c r="X82" s="189"/>
      <c r="Y82" s="189"/>
      <c r="Z82" s="189"/>
      <c r="AA82" s="189"/>
      <c r="AB82" s="189"/>
      <c r="AC82" s="189"/>
      <c r="AD82" s="189"/>
      <c r="AE82" s="189"/>
    </row>
    <row r="83" s="2" customFormat="1" ht="22.8" customHeight="1">
      <c r="A83" s="42"/>
      <c r="B83" s="43"/>
      <c r="C83" s="103" t="s">
        <v>133</v>
      </c>
      <c r="D83" s="44"/>
      <c r="E83" s="44"/>
      <c r="F83" s="44"/>
      <c r="G83" s="44"/>
      <c r="H83" s="44"/>
      <c r="I83" s="44"/>
      <c r="J83" s="195">
        <f>BK83</f>
        <v>0</v>
      </c>
      <c r="K83" s="44"/>
      <c r="L83" s="48"/>
      <c r="M83" s="99"/>
      <c r="N83" s="196"/>
      <c r="O83" s="100"/>
      <c r="P83" s="197">
        <f>P84</f>
        <v>0</v>
      </c>
      <c r="Q83" s="100"/>
      <c r="R83" s="197">
        <f>R84</f>
        <v>0</v>
      </c>
      <c r="S83" s="100"/>
      <c r="T83" s="198">
        <f>T84</f>
        <v>0</v>
      </c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T83" s="20" t="s">
        <v>81</v>
      </c>
      <c r="AU83" s="20" t="s">
        <v>116</v>
      </c>
      <c r="BK83" s="199">
        <f>BK84</f>
        <v>0</v>
      </c>
    </row>
    <row r="84" s="12" customFormat="1" ht="25.92" customHeight="1">
      <c r="A84" s="12"/>
      <c r="B84" s="200"/>
      <c r="C84" s="201"/>
      <c r="D84" s="202" t="s">
        <v>81</v>
      </c>
      <c r="E84" s="203" t="s">
        <v>134</v>
      </c>
      <c r="F84" s="203" t="s">
        <v>88</v>
      </c>
      <c r="G84" s="201"/>
      <c r="H84" s="201"/>
      <c r="I84" s="204"/>
      <c r="J84" s="205">
        <f>BK84</f>
        <v>0</v>
      </c>
      <c r="K84" s="201"/>
      <c r="L84" s="206"/>
      <c r="M84" s="207"/>
      <c r="N84" s="208"/>
      <c r="O84" s="208"/>
      <c r="P84" s="209">
        <f>P85+P101+P106</f>
        <v>0</v>
      </c>
      <c r="Q84" s="208"/>
      <c r="R84" s="209">
        <f>R85+R101+R106</f>
        <v>0</v>
      </c>
      <c r="S84" s="208"/>
      <c r="T84" s="210">
        <f>T85+T101+T106</f>
        <v>0</v>
      </c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R84" s="211" t="s">
        <v>135</v>
      </c>
      <c r="AT84" s="212" t="s">
        <v>81</v>
      </c>
      <c r="AU84" s="212" t="s">
        <v>82</v>
      </c>
      <c r="AY84" s="211" t="s">
        <v>136</v>
      </c>
      <c r="BK84" s="213">
        <f>BK85+BK101+BK106</f>
        <v>0</v>
      </c>
    </row>
    <row r="85" s="12" customFormat="1" ht="22.8" customHeight="1">
      <c r="A85" s="12"/>
      <c r="B85" s="200"/>
      <c r="C85" s="201"/>
      <c r="D85" s="202" t="s">
        <v>81</v>
      </c>
      <c r="E85" s="214" t="s">
        <v>137</v>
      </c>
      <c r="F85" s="214" t="s">
        <v>138</v>
      </c>
      <c r="G85" s="201"/>
      <c r="H85" s="201"/>
      <c r="I85" s="204"/>
      <c r="J85" s="215">
        <f>BK85</f>
        <v>0</v>
      </c>
      <c r="K85" s="201"/>
      <c r="L85" s="206"/>
      <c r="M85" s="207"/>
      <c r="N85" s="208"/>
      <c r="O85" s="208"/>
      <c r="P85" s="209">
        <f>SUM(P86:P100)</f>
        <v>0</v>
      </c>
      <c r="Q85" s="208"/>
      <c r="R85" s="209">
        <f>SUM(R86:R100)</f>
        <v>0</v>
      </c>
      <c r="S85" s="208"/>
      <c r="T85" s="210">
        <f>SUM(T86:T100)</f>
        <v>0</v>
      </c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R85" s="211" t="s">
        <v>135</v>
      </c>
      <c r="AT85" s="212" t="s">
        <v>81</v>
      </c>
      <c r="AU85" s="212" t="s">
        <v>90</v>
      </c>
      <c r="AY85" s="211" t="s">
        <v>136</v>
      </c>
      <c r="BK85" s="213">
        <f>SUM(BK86:BK100)</f>
        <v>0</v>
      </c>
    </row>
    <row r="86" s="2" customFormat="1" ht="16.5" customHeight="1">
      <c r="A86" s="42"/>
      <c r="B86" s="43"/>
      <c r="C86" s="216" t="s">
        <v>90</v>
      </c>
      <c r="D86" s="216" t="s">
        <v>139</v>
      </c>
      <c r="E86" s="217" t="s">
        <v>140</v>
      </c>
      <c r="F86" s="218" t="s">
        <v>141</v>
      </c>
      <c r="G86" s="219" t="s">
        <v>142</v>
      </c>
      <c r="H86" s="220">
        <v>1</v>
      </c>
      <c r="I86" s="221"/>
      <c r="J86" s="222">
        <f>ROUND(I86*H86,2)</f>
        <v>0</v>
      </c>
      <c r="K86" s="218" t="s">
        <v>44</v>
      </c>
      <c r="L86" s="48"/>
      <c r="M86" s="223" t="s">
        <v>44</v>
      </c>
      <c r="N86" s="224" t="s">
        <v>53</v>
      </c>
      <c r="O86" s="88"/>
      <c r="P86" s="225">
        <f>O86*H86</f>
        <v>0</v>
      </c>
      <c r="Q86" s="225">
        <v>0</v>
      </c>
      <c r="R86" s="225">
        <f>Q86*H86</f>
        <v>0</v>
      </c>
      <c r="S86" s="225">
        <v>0</v>
      </c>
      <c r="T86" s="226">
        <f>S86*H86</f>
        <v>0</v>
      </c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R86" s="227" t="s">
        <v>143</v>
      </c>
      <c r="AT86" s="227" t="s">
        <v>139</v>
      </c>
      <c r="AU86" s="227" t="s">
        <v>92</v>
      </c>
      <c r="AY86" s="20" t="s">
        <v>136</v>
      </c>
      <c r="BE86" s="228">
        <f>IF(N86="základní",J86,0)</f>
        <v>0</v>
      </c>
      <c r="BF86" s="228">
        <f>IF(N86="snížená",J86,0)</f>
        <v>0</v>
      </c>
      <c r="BG86" s="228">
        <f>IF(N86="zákl. přenesená",J86,0)</f>
        <v>0</v>
      </c>
      <c r="BH86" s="228">
        <f>IF(N86="sníž. přenesená",J86,0)</f>
        <v>0</v>
      </c>
      <c r="BI86" s="228">
        <f>IF(N86="nulová",J86,0)</f>
        <v>0</v>
      </c>
      <c r="BJ86" s="20" t="s">
        <v>90</v>
      </c>
      <c r="BK86" s="228">
        <f>ROUND(I86*H86,2)</f>
        <v>0</v>
      </c>
      <c r="BL86" s="20" t="s">
        <v>143</v>
      </c>
      <c r="BM86" s="227" t="s">
        <v>144</v>
      </c>
    </row>
    <row r="87" s="2" customFormat="1">
      <c r="A87" s="42"/>
      <c r="B87" s="43"/>
      <c r="C87" s="44"/>
      <c r="D87" s="229" t="s">
        <v>145</v>
      </c>
      <c r="E87" s="44"/>
      <c r="F87" s="230" t="s">
        <v>146</v>
      </c>
      <c r="G87" s="44"/>
      <c r="H87" s="44"/>
      <c r="I87" s="231"/>
      <c r="J87" s="44"/>
      <c r="K87" s="44"/>
      <c r="L87" s="48"/>
      <c r="M87" s="232"/>
      <c r="N87" s="233"/>
      <c r="O87" s="88"/>
      <c r="P87" s="88"/>
      <c r="Q87" s="88"/>
      <c r="R87" s="88"/>
      <c r="S87" s="88"/>
      <c r="T87" s="89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T87" s="20" t="s">
        <v>145</v>
      </c>
      <c r="AU87" s="20" t="s">
        <v>92</v>
      </c>
    </row>
    <row r="88" s="2" customFormat="1" ht="16.5" customHeight="1">
      <c r="A88" s="42"/>
      <c r="B88" s="43"/>
      <c r="C88" s="216" t="s">
        <v>92</v>
      </c>
      <c r="D88" s="216" t="s">
        <v>139</v>
      </c>
      <c r="E88" s="217" t="s">
        <v>147</v>
      </c>
      <c r="F88" s="218" t="s">
        <v>148</v>
      </c>
      <c r="G88" s="219" t="s">
        <v>142</v>
      </c>
      <c r="H88" s="220">
        <v>1</v>
      </c>
      <c r="I88" s="221"/>
      <c r="J88" s="222">
        <f>ROUND(I88*H88,2)</f>
        <v>0</v>
      </c>
      <c r="K88" s="218" t="s">
        <v>44</v>
      </c>
      <c r="L88" s="48"/>
      <c r="M88" s="223" t="s">
        <v>44</v>
      </c>
      <c r="N88" s="224" t="s">
        <v>53</v>
      </c>
      <c r="O88" s="88"/>
      <c r="P88" s="225">
        <f>O88*H88</f>
        <v>0</v>
      </c>
      <c r="Q88" s="225">
        <v>0</v>
      </c>
      <c r="R88" s="225">
        <f>Q88*H88</f>
        <v>0</v>
      </c>
      <c r="S88" s="225">
        <v>0</v>
      </c>
      <c r="T88" s="226">
        <f>S88*H88</f>
        <v>0</v>
      </c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R88" s="227" t="s">
        <v>143</v>
      </c>
      <c r="AT88" s="227" t="s">
        <v>139</v>
      </c>
      <c r="AU88" s="227" t="s">
        <v>92</v>
      </c>
      <c r="AY88" s="20" t="s">
        <v>136</v>
      </c>
      <c r="BE88" s="228">
        <f>IF(N88="základní",J88,0)</f>
        <v>0</v>
      </c>
      <c r="BF88" s="228">
        <f>IF(N88="snížená",J88,0)</f>
        <v>0</v>
      </c>
      <c r="BG88" s="228">
        <f>IF(N88="zákl. přenesená",J88,0)</f>
        <v>0</v>
      </c>
      <c r="BH88" s="228">
        <f>IF(N88="sníž. přenesená",J88,0)</f>
        <v>0</v>
      </c>
      <c r="BI88" s="228">
        <f>IF(N88="nulová",J88,0)</f>
        <v>0</v>
      </c>
      <c r="BJ88" s="20" t="s">
        <v>90</v>
      </c>
      <c r="BK88" s="228">
        <f>ROUND(I88*H88,2)</f>
        <v>0</v>
      </c>
      <c r="BL88" s="20" t="s">
        <v>143</v>
      </c>
      <c r="BM88" s="227" t="s">
        <v>149</v>
      </c>
    </row>
    <row r="89" s="2" customFormat="1" ht="16.5" customHeight="1">
      <c r="A89" s="42"/>
      <c r="B89" s="43"/>
      <c r="C89" s="216" t="s">
        <v>150</v>
      </c>
      <c r="D89" s="216" t="s">
        <v>139</v>
      </c>
      <c r="E89" s="217" t="s">
        <v>151</v>
      </c>
      <c r="F89" s="218" t="s">
        <v>152</v>
      </c>
      <c r="G89" s="219" t="s">
        <v>142</v>
      </c>
      <c r="H89" s="220">
        <v>1</v>
      </c>
      <c r="I89" s="221"/>
      <c r="J89" s="222">
        <f>ROUND(I89*H89,2)</f>
        <v>0</v>
      </c>
      <c r="K89" s="218" t="s">
        <v>44</v>
      </c>
      <c r="L89" s="48"/>
      <c r="M89" s="223" t="s">
        <v>44</v>
      </c>
      <c r="N89" s="224" t="s">
        <v>53</v>
      </c>
      <c r="O89" s="88"/>
      <c r="P89" s="225">
        <f>O89*H89</f>
        <v>0</v>
      </c>
      <c r="Q89" s="225">
        <v>0</v>
      </c>
      <c r="R89" s="225">
        <f>Q89*H89</f>
        <v>0</v>
      </c>
      <c r="S89" s="225">
        <v>0</v>
      </c>
      <c r="T89" s="226">
        <f>S89*H89</f>
        <v>0</v>
      </c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R89" s="227" t="s">
        <v>143</v>
      </c>
      <c r="AT89" s="227" t="s">
        <v>139</v>
      </c>
      <c r="AU89" s="227" t="s">
        <v>92</v>
      </c>
      <c r="AY89" s="20" t="s">
        <v>136</v>
      </c>
      <c r="BE89" s="228">
        <f>IF(N89="základní",J89,0)</f>
        <v>0</v>
      </c>
      <c r="BF89" s="228">
        <f>IF(N89="snížená",J89,0)</f>
        <v>0</v>
      </c>
      <c r="BG89" s="228">
        <f>IF(N89="zákl. přenesená",J89,0)</f>
        <v>0</v>
      </c>
      <c r="BH89" s="228">
        <f>IF(N89="sníž. přenesená",J89,0)</f>
        <v>0</v>
      </c>
      <c r="BI89" s="228">
        <f>IF(N89="nulová",J89,0)</f>
        <v>0</v>
      </c>
      <c r="BJ89" s="20" t="s">
        <v>90</v>
      </c>
      <c r="BK89" s="228">
        <f>ROUND(I89*H89,2)</f>
        <v>0</v>
      </c>
      <c r="BL89" s="20" t="s">
        <v>143</v>
      </c>
      <c r="BM89" s="227" t="s">
        <v>153</v>
      </c>
    </row>
    <row r="90" s="2" customFormat="1" ht="16.5" customHeight="1">
      <c r="A90" s="42"/>
      <c r="B90" s="43"/>
      <c r="C90" s="216" t="s">
        <v>154</v>
      </c>
      <c r="D90" s="216" t="s">
        <v>139</v>
      </c>
      <c r="E90" s="217" t="s">
        <v>155</v>
      </c>
      <c r="F90" s="218" t="s">
        <v>156</v>
      </c>
      <c r="G90" s="219" t="s">
        <v>142</v>
      </c>
      <c r="H90" s="220">
        <v>1</v>
      </c>
      <c r="I90" s="221"/>
      <c r="J90" s="222">
        <f>ROUND(I90*H90,2)</f>
        <v>0</v>
      </c>
      <c r="K90" s="218" t="s">
        <v>44</v>
      </c>
      <c r="L90" s="48"/>
      <c r="M90" s="223" t="s">
        <v>44</v>
      </c>
      <c r="N90" s="224" t="s">
        <v>53</v>
      </c>
      <c r="O90" s="88"/>
      <c r="P90" s="225">
        <f>O90*H90</f>
        <v>0</v>
      </c>
      <c r="Q90" s="225">
        <v>0</v>
      </c>
      <c r="R90" s="225">
        <f>Q90*H90</f>
        <v>0</v>
      </c>
      <c r="S90" s="225">
        <v>0</v>
      </c>
      <c r="T90" s="226">
        <f>S90*H90</f>
        <v>0</v>
      </c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R90" s="227" t="s">
        <v>143</v>
      </c>
      <c r="AT90" s="227" t="s">
        <v>139</v>
      </c>
      <c r="AU90" s="227" t="s">
        <v>92</v>
      </c>
      <c r="AY90" s="20" t="s">
        <v>136</v>
      </c>
      <c r="BE90" s="228">
        <f>IF(N90="základní",J90,0)</f>
        <v>0</v>
      </c>
      <c r="BF90" s="228">
        <f>IF(N90="snížená",J90,0)</f>
        <v>0</v>
      </c>
      <c r="BG90" s="228">
        <f>IF(N90="zákl. přenesená",J90,0)</f>
        <v>0</v>
      </c>
      <c r="BH90" s="228">
        <f>IF(N90="sníž. přenesená",J90,0)</f>
        <v>0</v>
      </c>
      <c r="BI90" s="228">
        <f>IF(N90="nulová",J90,0)</f>
        <v>0</v>
      </c>
      <c r="BJ90" s="20" t="s">
        <v>90</v>
      </c>
      <c r="BK90" s="228">
        <f>ROUND(I90*H90,2)</f>
        <v>0</v>
      </c>
      <c r="BL90" s="20" t="s">
        <v>143</v>
      </c>
      <c r="BM90" s="227" t="s">
        <v>157</v>
      </c>
    </row>
    <row r="91" s="13" customFormat="1">
      <c r="A91" s="13"/>
      <c r="B91" s="234"/>
      <c r="C91" s="235"/>
      <c r="D91" s="229" t="s">
        <v>158</v>
      </c>
      <c r="E91" s="236" t="s">
        <v>44</v>
      </c>
      <c r="F91" s="237" t="s">
        <v>90</v>
      </c>
      <c r="G91" s="235"/>
      <c r="H91" s="238">
        <v>1</v>
      </c>
      <c r="I91" s="239"/>
      <c r="J91" s="235"/>
      <c r="K91" s="235"/>
      <c r="L91" s="240"/>
      <c r="M91" s="241"/>
      <c r="N91" s="242"/>
      <c r="O91" s="242"/>
      <c r="P91" s="242"/>
      <c r="Q91" s="242"/>
      <c r="R91" s="242"/>
      <c r="S91" s="242"/>
      <c r="T91" s="24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T91" s="244" t="s">
        <v>158</v>
      </c>
      <c r="AU91" s="244" t="s">
        <v>92</v>
      </c>
      <c r="AV91" s="13" t="s">
        <v>92</v>
      </c>
      <c r="AW91" s="13" t="s">
        <v>42</v>
      </c>
      <c r="AX91" s="13" t="s">
        <v>90</v>
      </c>
      <c r="AY91" s="244" t="s">
        <v>136</v>
      </c>
    </row>
    <row r="92" s="2" customFormat="1" ht="16.5" customHeight="1">
      <c r="A92" s="42"/>
      <c r="B92" s="43"/>
      <c r="C92" s="216" t="s">
        <v>135</v>
      </c>
      <c r="D92" s="216" t="s">
        <v>139</v>
      </c>
      <c r="E92" s="217" t="s">
        <v>159</v>
      </c>
      <c r="F92" s="218" t="s">
        <v>160</v>
      </c>
      <c r="G92" s="219" t="s">
        <v>142</v>
      </c>
      <c r="H92" s="220">
        <v>1</v>
      </c>
      <c r="I92" s="221"/>
      <c r="J92" s="222">
        <f>ROUND(I92*H92,2)</f>
        <v>0</v>
      </c>
      <c r="K92" s="218" t="s">
        <v>44</v>
      </c>
      <c r="L92" s="48"/>
      <c r="M92" s="223" t="s">
        <v>44</v>
      </c>
      <c r="N92" s="224" t="s">
        <v>53</v>
      </c>
      <c r="O92" s="88"/>
      <c r="P92" s="225">
        <f>O92*H92</f>
        <v>0</v>
      </c>
      <c r="Q92" s="225">
        <v>0</v>
      </c>
      <c r="R92" s="225">
        <f>Q92*H92</f>
        <v>0</v>
      </c>
      <c r="S92" s="225">
        <v>0</v>
      </c>
      <c r="T92" s="226">
        <f>S92*H92</f>
        <v>0</v>
      </c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R92" s="227" t="s">
        <v>143</v>
      </c>
      <c r="AT92" s="227" t="s">
        <v>139</v>
      </c>
      <c r="AU92" s="227" t="s">
        <v>92</v>
      </c>
      <c r="AY92" s="20" t="s">
        <v>136</v>
      </c>
      <c r="BE92" s="228">
        <f>IF(N92="základní",J92,0)</f>
        <v>0</v>
      </c>
      <c r="BF92" s="228">
        <f>IF(N92="snížená",J92,0)</f>
        <v>0</v>
      </c>
      <c r="BG92" s="228">
        <f>IF(N92="zákl. přenesená",J92,0)</f>
        <v>0</v>
      </c>
      <c r="BH92" s="228">
        <f>IF(N92="sníž. přenesená",J92,0)</f>
        <v>0</v>
      </c>
      <c r="BI92" s="228">
        <f>IF(N92="nulová",J92,0)</f>
        <v>0</v>
      </c>
      <c r="BJ92" s="20" t="s">
        <v>90</v>
      </c>
      <c r="BK92" s="228">
        <f>ROUND(I92*H92,2)</f>
        <v>0</v>
      </c>
      <c r="BL92" s="20" t="s">
        <v>143</v>
      </c>
      <c r="BM92" s="227" t="s">
        <v>161</v>
      </c>
    </row>
    <row r="93" s="2" customFormat="1">
      <c r="A93" s="42"/>
      <c r="B93" s="43"/>
      <c r="C93" s="44"/>
      <c r="D93" s="229" t="s">
        <v>145</v>
      </c>
      <c r="E93" s="44"/>
      <c r="F93" s="230" t="s">
        <v>162</v>
      </c>
      <c r="G93" s="44"/>
      <c r="H93" s="44"/>
      <c r="I93" s="231"/>
      <c r="J93" s="44"/>
      <c r="K93" s="44"/>
      <c r="L93" s="48"/>
      <c r="M93" s="232"/>
      <c r="N93" s="233"/>
      <c r="O93" s="88"/>
      <c r="P93" s="88"/>
      <c r="Q93" s="88"/>
      <c r="R93" s="88"/>
      <c r="S93" s="88"/>
      <c r="T93" s="89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T93" s="20" t="s">
        <v>145</v>
      </c>
      <c r="AU93" s="20" t="s">
        <v>92</v>
      </c>
    </row>
    <row r="94" s="2" customFormat="1" ht="16.5" customHeight="1">
      <c r="A94" s="42"/>
      <c r="B94" s="43"/>
      <c r="C94" s="216" t="s">
        <v>163</v>
      </c>
      <c r="D94" s="216" t="s">
        <v>139</v>
      </c>
      <c r="E94" s="217" t="s">
        <v>164</v>
      </c>
      <c r="F94" s="218" t="s">
        <v>165</v>
      </c>
      <c r="G94" s="219" t="s">
        <v>142</v>
      </c>
      <c r="H94" s="220">
        <v>1</v>
      </c>
      <c r="I94" s="221"/>
      <c r="J94" s="222">
        <f>ROUND(I94*H94,2)</f>
        <v>0</v>
      </c>
      <c r="K94" s="218" t="s">
        <v>44</v>
      </c>
      <c r="L94" s="48"/>
      <c r="M94" s="223" t="s">
        <v>44</v>
      </c>
      <c r="N94" s="224" t="s">
        <v>53</v>
      </c>
      <c r="O94" s="88"/>
      <c r="P94" s="225">
        <f>O94*H94</f>
        <v>0</v>
      </c>
      <c r="Q94" s="225">
        <v>0</v>
      </c>
      <c r="R94" s="225">
        <f>Q94*H94</f>
        <v>0</v>
      </c>
      <c r="S94" s="225">
        <v>0</v>
      </c>
      <c r="T94" s="226">
        <f>S94*H94</f>
        <v>0</v>
      </c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R94" s="227" t="s">
        <v>143</v>
      </c>
      <c r="AT94" s="227" t="s">
        <v>139</v>
      </c>
      <c r="AU94" s="227" t="s">
        <v>92</v>
      </c>
      <c r="AY94" s="20" t="s">
        <v>136</v>
      </c>
      <c r="BE94" s="228">
        <f>IF(N94="základní",J94,0)</f>
        <v>0</v>
      </c>
      <c r="BF94" s="228">
        <f>IF(N94="snížená",J94,0)</f>
        <v>0</v>
      </c>
      <c r="BG94" s="228">
        <f>IF(N94="zákl. přenesená",J94,0)</f>
        <v>0</v>
      </c>
      <c r="BH94" s="228">
        <f>IF(N94="sníž. přenesená",J94,0)</f>
        <v>0</v>
      </c>
      <c r="BI94" s="228">
        <f>IF(N94="nulová",J94,0)</f>
        <v>0</v>
      </c>
      <c r="BJ94" s="20" t="s">
        <v>90</v>
      </c>
      <c r="BK94" s="228">
        <f>ROUND(I94*H94,2)</f>
        <v>0</v>
      </c>
      <c r="BL94" s="20" t="s">
        <v>143</v>
      </c>
      <c r="BM94" s="227" t="s">
        <v>166</v>
      </c>
    </row>
    <row r="95" s="2" customFormat="1">
      <c r="A95" s="42"/>
      <c r="B95" s="43"/>
      <c r="C95" s="44"/>
      <c r="D95" s="229" t="s">
        <v>145</v>
      </c>
      <c r="E95" s="44"/>
      <c r="F95" s="230" t="s">
        <v>167</v>
      </c>
      <c r="G95" s="44"/>
      <c r="H95" s="44"/>
      <c r="I95" s="231"/>
      <c r="J95" s="44"/>
      <c r="K95" s="44"/>
      <c r="L95" s="48"/>
      <c r="M95" s="232"/>
      <c r="N95" s="233"/>
      <c r="O95" s="88"/>
      <c r="P95" s="88"/>
      <c r="Q95" s="88"/>
      <c r="R95" s="88"/>
      <c r="S95" s="88"/>
      <c r="T95" s="89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T95" s="20" t="s">
        <v>145</v>
      </c>
      <c r="AU95" s="20" t="s">
        <v>92</v>
      </c>
    </row>
    <row r="96" s="13" customFormat="1">
      <c r="A96" s="13"/>
      <c r="B96" s="234"/>
      <c r="C96" s="235"/>
      <c r="D96" s="229" t="s">
        <v>158</v>
      </c>
      <c r="E96" s="236" t="s">
        <v>44</v>
      </c>
      <c r="F96" s="237" t="s">
        <v>90</v>
      </c>
      <c r="G96" s="235"/>
      <c r="H96" s="238">
        <v>1</v>
      </c>
      <c r="I96" s="239"/>
      <c r="J96" s="235"/>
      <c r="K96" s="235"/>
      <c r="L96" s="240"/>
      <c r="M96" s="241"/>
      <c r="N96" s="242"/>
      <c r="O96" s="242"/>
      <c r="P96" s="242"/>
      <c r="Q96" s="242"/>
      <c r="R96" s="242"/>
      <c r="S96" s="242"/>
      <c r="T96" s="24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T96" s="244" t="s">
        <v>158</v>
      </c>
      <c r="AU96" s="244" t="s">
        <v>92</v>
      </c>
      <c r="AV96" s="13" t="s">
        <v>92</v>
      </c>
      <c r="AW96" s="13" t="s">
        <v>42</v>
      </c>
      <c r="AX96" s="13" t="s">
        <v>90</v>
      </c>
      <c r="AY96" s="244" t="s">
        <v>136</v>
      </c>
    </row>
    <row r="97" s="2" customFormat="1" ht="16.5" customHeight="1">
      <c r="A97" s="42"/>
      <c r="B97" s="43"/>
      <c r="C97" s="216" t="s">
        <v>168</v>
      </c>
      <c r="D97" s="216" t="s">
        <v>139</v>
      </c>
      <c r="E97" s="217" t="s">
        <v>169</v>
      </c>
      <c r="F97" s="218" t="s">
        <v>170</v>
      </c>
      <c r="G97" s="219" t="s">
        <v>142</v>
      </c>
      <c r="H97" s="220">
        <v>1</v>
      </c>
      <c r="I97" s="221"/>
      <c r="J97" s="222">
        <f>ROUND(I97*H97,2)</f>
        <v>0</v>
      </c>
      <c r="K97" s="218" t="s">
        <v>44</v>
      </c>
      <c r="L97" s="48"/>
      <c r="M97" s="223" t="s">
        <v>44</v>
      </c>
      <c r="N97" s="224" t="s">
        <v>53</v>
      </c>
      <c r="O97" s="88"/>
      <c r="P97" s="225">
        <f>O97*H97</f>
        <v>0</v>
      </c>
      <c r="Q97" s="225">
        <v>0</v>
      </c>
      <c r="R97" s="225">
        <f>Q97*H97</f>
        <v>0</v>
      </c>
      <c r="S97" s="225">
        <v>0</v>
      </c>
      <c r="T97" s="226">
        <f>S97*H97</f>
        <v>0</v>
      </c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R97" s="227" t="s">
        <v>143</v>
      </c>
      <c r="AT97" s="227" t="s">
        <v>139</v>
      </c>
      <c r="AU97" s="227" t="s">
        <v>92</v>
      </c>
      <c r="AY97" s="20" t="s">
        <v>136</v>
      </c>
      <c r="BE97" s="228">
        <f>IF(N97="základní",J97,0)</f>
        <v>0</v>
      </c>
      <c r="BF97" s="228">
        <f>IF(N97="snížená",J97,0)</f>
        <v>0</v>
      </c>
      <c r="BG97" s="228">
        <f>IF(N97="zákl. přenesená",J97,0)</f>
        <v>0</v>
      </c>
      <c r="BH97" s="228">
        <f>IF(N97="sníž. přenesená",J97,0)</f>
        <v>0</v>
      </c>
      <c r="BI97" s="228">
        <f>IF(N97="nulová",J97,0)</f>
        <v>0</v>
      </c>
      <c r="BJ97" s="20" t="s">
        <v>90</v>
      </c>
      <c r="BK97" s="228">
        <f>ROUND(I97*H97,2)</f>
        <v>0</v>
      </c>
      <c r="BL97" s="20" t="s">
        <v>143</v>
      </c>
      <c r="BM97" s="227" t="s">
        <v>171</v>
      </c>
    </row>
    <row r="98" s="13" customFormat="1">
      <c r="A98" s="13"/>
      <c r="B98" s="234"/>
      <c r="C98" s="235"/>
      <c r="D98" s="229" t="s">
        <v>158</v>
      </c>
      <c r="E98" s="236" t="s">
        <v>44</v>
      </c>
      <c r="F98" s="237" t="s">
        <v>90</v>
      </c>
      <c r="G98" s="235"/>
      <c r="H98" s="238">
        <v>1</v>
      </c>
      <c r="I98" s="239"/>
      <c r="J98" s="235"/>
      <c r="K98" s="235"/>
      <c r="L98" s="240"/>
      <c r="M98" s="241"/>
      <c r="N98" s="242"/>
      <c r="O98" s="242"/>
      <c r="P98" s="242"/>
      <c r="Q98" s="242"/>
      <c r="R98" s="242"/>
      <c r="S98" s="242"/>
      <c r="T98" s="24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44" t="s">
        <v>158</v>
      </c>
      <c r="AU98" s="244" t="s">
        <v>92</v>
      </c>
      <c r="AV98" s="13" t="s">
        <v>92</v>
      </c>
      <c r="AW98" s="13" t="s">
        <v>42</v>
      </c>
      <c r="AX98" s="13" t="s">
        <v>90</v>
      </c>
      <c r="AY98" s="244" t="s">
        <v>136</v>
      </c>
    </row>
    <row r="99" s="2" customFormat="1" ht="16.5" customHeight="1">
      <c r="A99" s="42"/>
      <c r="B99" s="43"/>
      <c r="C99" s="216" t="s">
        <v>172</v>
      </c>
      <c r="D99" s="216" t="s">
        <v>139</v>
      </c>
      <c r="E99" s="217" t="s">
        <v>173</v>
      </c>
      <c r="F99" s="218" t="s">
        <v>174</v>
      </c>
      <c r="G99" s="219" t="s">
        <v>142</v>
      </c>
      <c r="H99" s="220">
        <v>1</v>
      </c>
      <c r="I99" s="221"/>
      <c r="J99" s="222">
        <f>ROUND(I99*H99,2)</f>
        <v>0</v>
      </c>
      <c r="K99" s="218" t="s">
        <v>44</v>
      </c>
      <c r="L99" s="48"/>
      <c r="M99" s="223" t="s">
        <v>44</v>
      </c>
      <c r="N99" s="224" t="s">
        <v>53</v>
      </c>
      <c r="O99" s="88"/>
      <c r="P99" s="225">
        <f>O99*H99</f>
        <v>0</v>
      </c>
      <c r="Q99" s="225">
        <v>0</v>
      </c>
      <c r="R99" s="225">
        <f>Q99*H99</f>
        <v>0</v>
      </c>
      <c r="S99" s="225">
        <v>0</v>
      </c>
      <c r="T99" s="226">
        <f>S99*H99</f>
        <v>0</v>
      </c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R99" s="227" t="s">
        <v>143</v>
      </c>
      <c r="AT99" s="227" t="s">
        <v>139</v>
      </c>
      <c r="AU99" s="227" t="s">
        <v>92</v>
      </c>
      <c r="AY99" s="20" t="s">
        <v>136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20" t="s">
        <v>90</v>
      </c>
      <c r="BK99" s="228">
        <f>ROUND(I99*H99,2)</f>
        <v>0</v>
      </c>
      <c r="BL99" s="20" t="s">
        <v>143</v>
      </c>
      <c r="BM99" s="227" t="s">
        <v>175</v>
      </c>
    </row>
    <row r="100" s="13" customFormat="1">
      <c r="A100" s="13"/>
      <c r="B100" s="234"/>
      <c r="C100" s="235"/>
      <c r="D100" s="229" t="s">
        <v>158</v>
      </c>
      <c r="E100" s="236" t="s">
        <v>44</v>
      </c>
      <c r="F100" s="237" t="s">
        <v>90</v>
      </c>
      <c r="G100" s="235"/>
      <c r="H100" s="238">
        <v>1</v>
      </c>
      <c r="I100" s="239"/>
      <c r="J100" s="235"/>
      <c r="K100" s="235"/>
      <c r="L100" s="240"/>
      <c r="M100" s="241"/>
      <c r="N100" s="242"/>
      <c r="O100" s="242"/>
      <c r="P100" s="242"/>
      <c r="Q100" s="242"/>
      <c r="R100" s="242"/>
      <c r="S100" s="242"/>
      <c r="T100" s="24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44" t="s">
        <v>158</v>
      </c>
      <c r="AU100" s="244" t="s">
        <v>92</v>
      </c>
      <c r="AV100" s="13" t="s">
        <v>92</v>
      </c>
      <c r="AW100" s="13" t="s">
        <v>42</v>
      </c>
      <c r="AX100" s="13" t="s">
        <v>90</v>
      </c>
      <c r="AY100" s="244" t="s">
        <v>136</v>
      </c>
    </row>
    <row r="101" s="12" customFormat="1" ht="22.8" customHeight="1">
      <c r="A101" s="12"/>
      <c r="B101" s="200"/>
      <c r="C101" s="201"/>
      <c r="D101" s="202" t="s">
        <v>81</v>
      </c>
      <c r="E101" s="214" t="s">
        <v>176</v>
      </c>
      <c r="F101" s="214" t="s">
        <v>177</v>
      </c>
      <c r="G101" s="201"/>
      <c r="H101" s="201"/>
      <c r="I101" s="204"/>
      <c r="J101" s="215">
        <f>BK101</f>
        <v>0</v>
      </c>
      <c r="K101" s="201"/>
      <c r="L101" s="206"/>
      <c r="M101" s="207"/>
      <c r="N101" s="208"/>
      <c r="O101" s="208"/>
      <c r="P101" s="209">
        <f>SUM(P102:P105)</f>
        <v>0</v>
      </c>
      <c r="Q101" s="208"/>
      <c r="R101" s="209">
        <f>SUM(R102:R105)</f>
        <v>0</v>
      </c>
      <c r="S101" s="208"/>
      <c r="T101" s="210">
        <f>SUM(T102:T105)</f>
        <v>0</v>
      </c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R101" s="211" t="s">
        <v>135</v>
      </c>
      <c r="AT101" s="212" t="s">
        <v>81</v>
      </c>
      <c r="AU101" s="212" t="s">
        <v>90</v>
      </c>
      <c r="AY101" s="211" t="s">
        <v>136</v>
      </c>
      <c r="BK101" s="213">
        <f>SUM(BK102:BK105)</f>
        <v>0</v>
      </c>
    </row>
    <row r="102" s="2" customFormat="1" ht="16.5" customHeight="1">
      <c r="A102" s="42"/>
      <c r="B102" s="43"/>
      <c r="C102" s="216" t="s">
        <v>178</v>
      </c>
      <c r="D102" s="216" t="s">
        <v>139</v>
      </c>
      <c r="E102" s="217" t="s">
        <v>179</v>
      </c>
      <c r="F102" s="218" t="s">
        <v>177</v>
      </c>
      <c r="G102" s="219" t="s">
        <v>142</v>
      </c>
      <c r="H102" s="220">
        <v>1</v>
      </c>
      <c r="I102" s="221"/>
      <c r="J102" s="222">
        <f>ROUND(I102*H102,2)</f>
        <v>0</v>
      </c>
      <c r="K102" s="218" t="s">
        <v>44</v>
      </c>
      <c r="L102" s="48"/>
      <c r="M102" s="223" t="s">
        <v>44</v>
      </c>
      <c r="N102" s="224" t="s">
        <v>53</v>
      </c>
      <c r="O102" s="88"/>
      <c r="P102" s="225">
        <f>O102*H102</f>
        <v>0</v>
      </c>
      <c r="Q102" s="225">
        <v>0</v>
      </c>
      <c r="R102" s="225">
        <f>Q102*H102</f>
        <v>0</v>
      </c>
      <c r="S102" s="225">
        <v>0</v>
      </c>
      <c r="T102" s="226">
        <f>S102*H102</f>
        <v>0</v>
      </c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R102" s="227" t="s">
        <v>143</v>
      </c>
      <c r="AT102" s="227" t="s">
        <v>139</v>
      </c>
      <c r="AU102" s="227" t="s">
        <v>92</v>
      </c>
      <c r="AY102" s="20" t="s">
        <v>136</v>
      </c>
      <c r="BE102" s="228">
        <f>IF(N102="základní",J102,0)</f>
        <v>0</v>
      </c>
      <c r="BF102" s="228">
        <f>IF(N102="snížená",J102,0)</f>
        <v>0</v>
      </c>
      <c r="BG102" s="228">
        <f>IF(N102="zákl. přenesená",J102,0)</f>
        <v>0</v>
      </c>
      <c r="BH102" s="228">
        <f>IF(N102="sníž. přenesená",J102,0)</f>
        <v>0</v>
      </c>
      <c r="BI102" s="228">
        <f>IF(N102="nulová",J102,0)</f>
        <v>0</v>
      </c>
      <c r="BJ102" s="20" t="s">
        <v>90</v>
      </c>
      <c r="BK102" s="228">
        <f>ROUND(I102*H102,2)</f>
        <v>0</v>
      </c>
      <c r="BL102" s="20" t="s">
        <v>143</v>
      </c>
      <c r="BM102" s="227" t="s">
        <v>180</v>
      </c>
    </row>
    <row r="103" s="13" customFormat="1">
      <c r="A103" s="13"/>
      <c r="B103" s="234"/>
      <c r="C103" s="235"/>
      <c r="D103" s="229" t="s">
        <v>158</v>
      </c>
      <c r="E103" s="236" t="s">
        <v>44</v>
      </c>
      <c r="F103" s="237" t="s">
        <v>90</v>
      </c>
      <c r="G103" s="235"/>
      <c r="H103" s="238">
        <v>1</v>
      </c>
      <c r="I103" s="239"/>
      <c r="J103" s="235"/>
      <c r="K103" s="235"/>
      <c r="L103" s="240"/>
      <c r="M103" s="241"/>
      <c r="N103" s="242"/>
      <c r="O103" s="242"/>
      <c r="P103" s="242"/>
      <c r="Q103" s="242"/>
      <c r="R103" s="242"/>
      <c r="S103" s="242"/>
      <c r="T103" s="24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44" t="s">
        <v>158</v>
      </c>
      <c r="AU103" s="244" t="s">
        <v>92</v>
      </c>
      <c r="AV103" s="13" t="s">
        <v>92</v>
      </c>
      <c r="AW103" s="13" t="s">
        <v>42</v>
      </c>
      <c r="AX103" s="13" t="s">
        <v>90</v>
      </c>
      <c r="AY103" s="244" t="s">
        <v>136</v>
      </c>
    </row>
    <row r="104" s="2" customFormat="1" ht="16.5" customHeight="1">
      <c r="A104" s="42"/>
      <c r="B104" s="43"/>
      <c r="C104" s="216" t="s">
        <v>181</v>
      </c>
      <c r="D104" s="216" t="s">
        <v>139</v>
      </c>
      <c r="E104" s="217" t="s">
        <v>182</v>
      </c>
      <c r="F104" s="218" t="s">
        <v>183</v>
      </c>
      <c r="G104" s="219" t="s">
        <v>142</v>
      </c>
      <c r="H104" s="220">
        <v>1</v>
      </c>
      <c r="I104" s="221"/>
      <c r="J104" s="222">
        <f>ROUND(I104*H104,2)</f>
        <v>0</v>
      </c>
      <c r="K104" s="218" t="s">
        <v>44</v>
      </c>
      <c r="L104" s="48"/>
      <c r="M104" s="223" t="s">
        <v>44</v>
      </c>
      <c r="N104" s="224" t="s">
        <v>53</v>
      </c>
      <c r="O104" s="88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R104" s="227" t="s">
        <v>143</v>
      </c>
      <c r="AT104" s="227" t="s">
        <v>139</v>
      </c>
      <c r="AU104" s="227" t="s">
        <v>92</v>
      </c>
      <c r="AY104" s="20" t="s">
        <v>136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20" t="s">
        <v>90</v>
      </c>
      <c r="BK104" s="228">
        <f>ROUND(I104*H104,2)</f>
        <v>0</v>
      </c>
      <c r="BL104" s="20" t="s">
        <v>143</v>
      </c>
      <c r="BM104" s="227" t="s">
        <v>184</v>
      </c>
    </row>
    <row r="105" s="13" customFormat="1">
      <c r="A105" s="13"/>
      <c r="B105" s="234"/>
      <c r="C105" s="235"/>
      <c r="D105" s="229" t="s">
        <v>158</v>
      </c>
      <c r="E105" s="236" t="s">
        <v>44</v>
      </c>
      <c r="F105" s="237" t="s">
        <v>90</v>
      </c>
      <c r="G105" s="235"/>
      <c r="H105" s="238">
        <v>1</v>
      </c>
      <c r="I105" s="239"/>
      <c r="J105" s="235"/>
      <c r="K105" s="235"/>
      <c r="L105" s="240"/>
      <c r="M105" s="241"/>
      <c r="N105" s="242"/>
      <c r="O105" s="242"/>
      <c r="P105" s="242"/>
      <c r="Q105" s="242"/>
      <c r="R105" s="242"/>
      <c r="S105" s="242"/>
      <c r="T105" s="24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T105" s="244" t="s">
        <v>158</v>
      </c>
      <c r="AU105" s="244" t="s">
        <v>92</v>
      </c>
      <c r="AV105" s="13" t="s">
        <v>92</v>
      </c>
      <c r="AW105" s="13" t="s">
        <v>42</v>
      </c>
      <c r="AX105" s="13" t="s">
        <v>90</v>
      </c>
      <c r="AY105" s="244" t="s">
        <v>136</v>
      </c>
    </row>
    <row r="106" s="12" customFormat="1" ht="22.8" customHeight="1">
      <c r="A106" s="12"/>
      <c r="B106" s="200"/>
      <c r="C106" s="201"/>
      <c r="D106" s="202" t="s">
        <v>81</v>
      </c>
      <c r="E106" s="214" t="s">
        <v>185</v>
      </c>
      <c r="F106" s="214" t="s">
        <v>186</v>
      </c>
      <c r="G106" s="201"/>
      <c r="H106" s="201"/>
      <c r="I106" s="204"/>
      <c r="J106" s="215">
        <f>BK106</f>
        <v>0</v>
      </c>
      <c r="K106" s="201"/>
      <c r="L106" s="206"/>
      <c r="M106" s="207"/>
      <c r="N106" s="208"/>
      <c r="O106" s="208"/>
      <c r="P106" s="209">
        <f>SUM(P107:P110)</f>
        <v>0</v>
      </c>
      <c r="Q106" s="208"/>
      <c r="R106" s="209">
        <f>SUM(R107:R110)</f>
        <v>0</v>
      </c>
      <c r="S106" s="208"/>
      <c r="T106" s="210">
        <f>SUM(T107:T110)</f>
        <v>0</v>
      </c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R106" s="211" t="s">
        <v>135</v>
      </c>
      <c r="AT106" s="212" t="s">
        <v>81</v>
      </c>
      <c r="AU106" s="212" t="s">
        <v>90</v>
      </c>
      <c r="AY106" s="211" t="s">
        <v>136</v>
      </c>
      <c r="BK106" s="213">
        <f>SUM(BK107:BK110)</f>
        <v>0</v>
      </c>
    </row>
    <row r="107" s="2" customFormat="1" ht="16.5" customHeight="1">
      <c r="A107" s="42"/>
      <c r="B107" s="43"/>
      <c r="C107" s="216" t="s">
        <v>187</v>
      </c>
      <c r="D107" s="216" t="s">
        <v>139</v>
      </c>
      <c r="E107" s="217" t="s">
        <v>188</v>
      </c>
      <c r="F107" s="218" t="s">
        <v>189</v>
      </c>
      <c r="G107" s="219" t="s">
        <v>142</v>
      </c>
      <c r="H107" s="220">
        <v>1</v>
      </c>
      <c r="I107" s="221"/>
      <c r="J107" s="222">
        <f>ROUND(I107*H107,2)</f>
        <v>0</v>
      </c>
      <c r="K107" s="218" t="s">
        <v>44</v>
      </c>
      <c r="L107" s="48"/>
      <c r="M107" s="223" t="s">
        <v>44</v>
      </c>
      <c r="N107" s="224" t="s">
        <v>53</v>
      </c>
      <c r="O107" s="88"/>
      <c r="P107" s="225">
        <f>O107*H107</f>
        <v>0</v>
      </c>
      <c r="Q107" s="225">
        <v>0</v>
      </c>
      <c r="R107" s="225">
        <f>Q107*H107</f>
        <v>0</v>
      </c>
      <c r="S107" s="225">
        <v>0</v>
      </c>
      <c r="T107" s="226">
        <f>S107*H107</f>
        <v>0</v>
      </c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R107" s="227" t="s">
        <v>143</v>
      </c>
      <c r="AT107" s="227" t="s">
        <v>139</v>
      </c>
      <c r="AU107" s="227" t="s">
        <v>92</v>
      </c>
      <c r="AY107" s="20" t="s">
        <v>136</v>
      </c>
      <c r="BE107" s="228">
        <f>IF(N107="základní",J107,0)</f>
        <v>0</v>
      </c>
      <c r="BF107" s="228">
        <f>IF(N107="snížená",J107,0)</f>
        <v>0</v>
      </c>
      <c r="BG107" s="228">
        <f>IF(N107="zákl. přenesená",J107,0)</f>
        <v>0</v>
      </c>
      <c r="BH107" s="228">
        <f>IF(N107="sníž. přenesená",J107,0)</f>
        <v>0</v>
      </c>
      <c r="BI107" s="228">
        <f>IF(N107="nulová",J107,0)</f>
        <v>0</v>
      </c>
      <c r="BJ107" s="20" t="s">
        <v>90</v>
      </c>
      <c r="BK107" s="228">
        <f>ROUND(I107*H107,2)</f>
        <v>0</v>
      </c>
      <c r="BL107" s="20" t="s">
        <v>143</v>
      </c>
      <c r="BM107" s="227" t="s">
        <v>190</v>
      </c>
    </row>
    <row r="108" s="13" customFormat="1">
      <c r="A108" s="13"/>
      <c r="B108" s="234"/>
      <c r="C108" s="235"/>
      <c r="D108" s="229" t="s">
        <v>158</v>
      </c>
      <c r="E108" s="236" t="s">
        <v>44</v>
      </c>
      <c r="F108" s="237" t="s">
        <v>90</v>
      </c>
      <c r="G108" s="235"/>
      <c r="H108" s="238">
        <v>1</v>
      </c>
      <c r="I108" s="239"/>
      <c r="J108" s="235"/>
      <c r="K108" s="235"/>
      <c r="L108" s="240"/>
      <c r="M108" s="241"/>
      <c r="N108" s="242"/>
      <c r="O108" s="242"/>
      <c r="P108" s="242"/>
      <c r="Q108" s="242"/>
      <c r="R108" s="242"/>
      <c r="S108" s="242"/>
      <c r="T108" s="24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T108" s="244" t="s">
        <v>158</v>
      </c>
      <c r="AU108" s="244" t="s">
        <v>92</v>
      </c>
      <c r="AV108" s="13" t="s">
        <v>92</v>
      </c>
      <c r="AW108" s="13" t="s">
        <v>42</v>
      </c>
      <c r="AX108" s="13" t="s">
        <v>90</v>
      </c>
      <c r="AY108" s="244" t="s">
        <v>136</v>
      </c>
    </row>
    <row r="109" s="2" customFormat="1" ht="16.5" customHeight="1">
      <c r="A109" s="42"/>
      <c r="B109" s="43"/>
      <c r="C109" s="216" t="s">
        <v>8</v>
      </c>
      <c r="D109" s="216" t="s">
        <v>139</v>
      </c>
      <c r="E109" s="217" t="s">
        <v>191</v>
      </c>
      <c r="F109" s="218" t="s">
        <v>192</v>
      </c>
      <c r="G109" s="219" t="s">
        <v>142</v>
      </c>
      <c r="H109" s="220">
        <v>1</v>
      </c>
      <c r="I109" s="221"/>
      <c r="J109" s="222">
        <f>ROUND(I109*H109,2)</f>
        <v>0</v>
      </c>
      <c r="K109" s="218" t="s">
        <v>44</v>
      </c>
      <c r="L109" s="48"/>
      <c r="M109" s="223" t="s">
        <v>44</v>
      </c>
      <c r="N109" s="224" t="s">
        <v>53</v>
      </c>
      <c r="O109" s="88"/>
      <c r="P109" s="225">
        <f>O109*H109</f>
        <v>0</v>
      </c>
      <c r="Q109" s="225">
        <v>0</v>
      </c>
      <c r="R109" s="225">
        <f>Q109*H109</f>
        <v>0</v>
      </c>
      <c r="S109" s="225">
        <v>0</v>
      </c>
      <c r="T109" s="226">
        <f>S109*H109</f>
        <v>0</v>
      </c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R109" s="227" t="s">
        <v>143</v>
      </c>
      <c r="AT109" s="227" t="s">
        <v>139</v>
      </c>
      <c r="AU109" s="227" t="s">
        <v>92</v>
      </c>
      <c r="AY109" s="20" t="s">
        <v>136</v>
      </c>
      <c r="BE109" s="228">
        <f>IF(N109="základní",J109,0)</f>
        <v>0</v>
      </c>
      <c r="BF109" s="228">
        <f>IF(N109="snížená",J109,0)</f>
        <v>0</v>
      </c>
      <c r="BG109" s="228">
        <f>IF(N109="zákl. přenesená",J109,0)</f>
        <v>0</v>
      </c>
      <c r="BH109" s="228">
        <f>IF(N109="sníž. přenesená",J109,0)</f>
        <v>0</v>
      </c>
      <c r="BI109" s="228">
        <f>IF(N109="nulová",J109,0)</f>
        <v>0</v>
      </c>
      <c r="BJ109" s="20" t="s">
        <v>90</v>
      </c>
      <c r="BK109" s="228">
        <f>ROUND(I109*H109,2)</f>
        <v>0</v>
      </c>
      <c r="BL109" s="20" t="s">
        <v>143</v>
      </c>
      <c r="BM109" s="227" t="s">
        <v>193</v>
      </c>
    </row>
    <row r="110" s="13" customFormat="1">
      <c r="A110" s="13"/>
      <c r="B110" s="234"/>
      <c r="C110" s="235"/>
      <c r="D110" s="229" t="s">
        <v>158</v>
      </c>
      <c r="E110" s="236" t="s">
        <v>44</v>
      </c>
      <c r="F110" s="237" t="s">
        <v>90</v>
      </c>
      <c r="G110" s="235"/>
      <c r="H110" s="238">
        <v>1</v>
      </c>
      <c r="I110" s="239"/>
      <c r="J110" s="235"/>
      <c r="K110" s="235"/>
      <c r="L110" s="240"/>
      <c r="M110" s="245"/>
      <c r="N110" s="246"/>
      <c r="O110" s="246"/>
      <c r="P110" s="246"/>
      <c r="Q110" s="246"/>
      <c r="R110" s="246"/>
      <c r="S110" s="246"/>
      <c r="T110" s="247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158</v>
      </c>
      <c r="AU110" s="244" t="s">
        <v>92</v>
      </c>
      <c r="AV110" s="13" t="s">
        <v>92</v>
      </c>
      <c r="AW110" s="13" t="s">
        <v>42</v>
      </c>
      <c r="AX110" s="13" t="s">
        <v>90</v>
      </c>
      <c r="AY110" s="244" t="s">
        <v>136</v>
      </c>
    </row>
    <row r="111" s="2" customFormat="1" ht="6.96" customHeight="1">
      <c r="A111" s="42"/>
      <c r="B111" s="63"/>
      <c r="C111" s="64"/>
      <c r="D111" s="64"/>
      <c r="E111" s="64"/>
      <c r="F111" s="64"/>
      <c r="G111" s="64"/>
      <c r="H111" s="64"/>
      <c r="I111" s="64"/>
      <c r="J111" s="64"/>
      <c r="K111" s="64"/>
      <c r="L111" s="48"/>
      <c r="M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</row>
  </sheetData>
  <sheetProtection sheet="1" autoFilter="0" formatColumns="0" formatRows="0" objects="1" scenarios="1" spinCount="100000" saltValue="VAOmD/I0uSPKFbukHbc76OPyvfp0UgWLaTjeIBnHOm+BygS7yz9RexP1hSYSuNDmc6xO4dMEsEl1V2U8+Pd9Xg==" hashValue="DnZdU4TFapCPc8nkJFW1cqXDBX+lqS8nMZqnX+2PuURInkKIQANx/c4rw4NrYrKDV9dJUPW5aUe9QG2ZL3SiPw==" algorithmName="SHA-512" password="CC35"/>
  <autoFilter ref="C82:K110"/>
  <mergeCells count="9">
    <mergeCell ref="E7:H7"/>
    <mergeCell ref="E9:H9"/>
    <mergeCell ref="E18:H18"/>
    <mergeCell ref="E27:H27"/>
    <mergeCell ref="E48:H48"/>
    <mergeCell ref="E50:H50"/>
    <mergeCell ref="E73:H73"/>
    <mergeCell ref="E75:H75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100</v>
      </c>
      <c r="AZ2" s="248" t="s">
        <v>194</v>
      </c>
      <c r="BA2" s="248" t="s">
        <v>195</v>
      </c>
      <c r="BB2" s="248" t="s">
        <v>196</v>
      </c>
      <c r="BC2" s="248" t="s">
        <v>197</v>
      </c>
      <c r="BD2" s="248" t="s">
        <v>92</v>
      </c>
    </row>
    <row r="3" s="1" customFormat="1" ht="6.96" customHeight="1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23"/>
      <c r="AT3" s="20" t="s">
        <v>92</v>
      </c>
      <c r="AZ3" s="248" t="s">
        <v>198</v>
      </c>
      <c r="BA3" s="248" t="s">
        <v>199</v>
      </c>
      <c r="BB3" s="248" t="s">
        <v>200</v>
      </c>
      <c r="BC3" s="248" t="s">
        <v>201</v>
      </c>
      <c r="BD3" s="248" t="s">
        <v>92</v>
      </c>
    </row>
    <row r="4" s="1" customFormat="1" ht="24.96" customHeight="1">
      <c r="B4" s="23"/>
      <c r="D4" s="144" t="s">
        <v>110</v>
      </c>
      <c r="L4" s="23"/>
      <c r="M4" s="145" t="s">
        <v>10</v>
      </c>
      <c r="AT4" s="20" t="s">
        <v>4</v>
      </c>
      <c r="AZ4" s="248" t="s">
        <v>202</v>
      </c>
      <c r="BA4" s="248" t="s">
        <v>203</v>
      </c>
      <c r="BB4" s="248" t="s">
        <v>200</v>
      </c>
      <c r="BC4" s="248" t="s">
        <v>204</v>
      </c>
      <c r="BD4" s="248" t="s">
        <v>92</v>
      </c>
    </row>
    <row r="5" s="1" customFormat="1" ht="6.96" customHeight="1">
      <c r="B5" s="23"/>
      <c r="L5" s="23"/>
      <c r="AZ5" s="248" t="s">
        <v>205</v>
      </c>
      <c r="BA5" s="248" t="s">
        <v>206</v>
      </c>
      <c r="BB5" s="248" t="s">
        <v>200</v>
      </c>
      <c r="BC5" s="248" t="s">
        <v>207</v>
      </c>
      <c r="BD5" s="248" t="s">
        <v>92</v>
      </c>
    </row>
    <row r="6" s="1" customFormat="1" ht="12" customHeight="1">
      <c r="B6" s="23"/>
      <c r="D6" s="146" t="s">
        <v>16</v>
      </c>
      <c r="L6" s="23"/>
      <c r="AZ6" s="248" t="s">
        <v>208</v>
      </c>
      <c r="BA6" s="248" t="s">
        <v>209</v>
      </c>
      <c r="BB6" s="248" t="s">
        <v>200</v>
      </c>
      <c r="BC6" s="248" t="s">
        <v>210</v>
      </c>
      <c r="BD6" s="248" t="s">
        <v>92</v>
      </c>
    </row>
    <row r="7" s="1" customFormat="1" ht="26.25" customHeight="1">
      <c r="B7" s="23"/>
      <c r="E7" s="147" t="str">
        <f>'Rekapitulace stavby'!K6</f>
        <v>Rataje - dostavba kanalizace včetně kanalizačních přípojek a zatrubnění silničního příkopu na západním okraji obce</v>
      </c>
      <c r="F7" s="146"/>
      <c r="G7" s="146"/>
      <c r="H7" s="146"/>
      <c r="L7" s="23"/>
      <c r="AZ7" s="248" t="s">
        <v>211</v>
      </c>
      <c r="BA7" s="248" t="s">
        <v>212</v>
      </c>
      <c r="BB7" s="248" t="s">
        <v>200</v>
      </c>
      <c r="BC7" s="248" t="s">
        <v>213</v>
      </c>
      <c r="BD7" s="248" t="s">
        <v>92</v>
      </c>
    </row>
    <row r="8" s="1" customFormat="1" ht="12" customHeight="1">
      <c r="B8" s="23"/>
      <c r="D8" s="146" t="s">
        <v>111</v>
      </c>
      <c r="L8" s="23"/>
      <c r="AZ8" s="248" t="s">
        <v>214</v>
      </c>
      <c r="BA8" s="248" t="s">
        <v>215</v>
      </c>
      <c r="BB8" s="248" t="s">
        <v>44</v>
      </c>
      <c r="BC8" s="248" t="s">
        <v>216</v>
      </c>
      <c r="BD8" s="248" t="s">
        <v>92</v>
      </c>
    </row>
    <row r="9" s="2" customFormat="1" ht="16.5" customHeight="1">
      <c r="A9" s="42"/>
      <c r="B9" s="48"/>
      <c r="C9" s="42"/>
      <c r="D9" s="42"/>
      <c r="E9" s="147" t="s">
        <v>217</v>
      </c>
      <c r="F9" s="42"/>
      <c r="G9" s="42"/>
      <c r="H9" s="42"/>
      <c r="I9" s="42"/>
      <c r="J9" s="42"/>
      <c r="K9" s="42"/>
      <c r="L9" s="148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Z9" s="248" t="s">
        <v>218</v>
      </c>
      <c r="BA9" s="248" t="s">
        <v>219</v>
      </c>
      <c r="BB9" s="248" t="s">
        <v>220</v>
      </c>
      <c r="BC9" s="248" t="s">
        <v>221</v>
      </c>
      <c r="BD9" s="248" t="s">
        <v>92</v>
      </c>
    </row>
    <row r="10" s="2" customFormat="1" ht="12" customHeight="1">
      <c r="A10" s="42"/>
      <c r="B10" s="48"/>
      <c r="C10" s="42"/>
      <c r="D10" s="146" t="s">
        <v>222</v>
      </c>
      <c r="E10" s="42"/>
      <c r="F10" s="42"/>
      <c r="G10" s="42"/>
      <c r="H10" s="42"/>
      <c r="I10" s="42"/>
      <c r="J10" s="42"/>
      <c r="K10" s="42"/>
      <c r="L10" s="148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="2" customFormat="1" ht="16.5" customHeight="1">
      <c r="A11" s="42"/>
      <c r="B11" s="48"/>
      <c r="C11" s="42"/>
      <c r="D11" s="42"/>
      <c r="E11" s="149" t="s">
        <v>223</v>
      </c>
      <c r="F11" s="42"/>
      <c r="G11" s="42"/>
      <c r="H11" s="42"/>
      <c r="I11" s="42"/>
      <c r="J11" s="42"/>
      <c r="K11" s="42"/>
      <c r="L11" s="148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="2" customFormat="1">
      <c r="A12" s="42"/>
      <c r="B12" s="48"/>
      <c r="C12" s="42"/>
      <c r="D12" s="42"/>
      <c r="E12" s="42"/>
      <c r="F12" s="42"/>
      <c r="G12" s="42"/>
      <c r="H12" s="42"/>
      <c r="I12" s="42"/>
      <c r="J12" s="42"/>
      <c r="K12" s="42"/>
      <c r="L12" s="148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="2" customFormat="1" ht="12" customHeight="1">
      <c r="A13" s="42"/>
      <c r="B13" s="48"/>
      <c r="C13" s="42"/>
      <c r="D13" s="146" t="s">
        <v>18</v>
      </c>
      <c r="E13" s="42"/>
      <c r="F13" s="137" t="s">
        <v>19</v>
      </c>
      <c r="G13" s="42"/>
      <c r="H13" s="42"/>
      <c r="I13" s="146" t="s">
        <v>20</v>
      </c>
      <c r="J13" s="137" t="s">
        <v>21</v>
      </c>
      <c r="K13" s="42"/>
      <c r="L13" s="148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="2" customFormat="1" ht="12" customHeight="1">
      <c r="A14" s="42"/>
      <c r="B14" s="48"/>
      <c r="C14" s="42"/>
      <c r="D14" s="146" t="s">
        <v>22</v>
      </c>
      <c r="E14" s="42"/>
      <c r="F14" s="137" t="s">
        <v>23</v>
      </c>
      <c r="G14" s="42"/>
      <c r="H14" s="42"/>
      <c r="I14" s="146" t="s">
        <v>24</v>
      </c>
      <c r="J14" s="150" t="str">
        <f>'Rekapitulace stavby'!AN8</f>
        <v>11. 3. 2025</v>
      </c>
      <c r="K14" s="42"/>
      <c r="L14" s="148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="2" customFormat="1" ht="21.84" customHeight="1">
      <c r="A15" s="42"/>
      <c r="B15" s="48"/>
      <c r="C15" s="42"/>
      <c r="D15" s="249" t="s">
        <v>26</v>
      </c>
      <c r="E15" s="42"/>
      <c r="F15" s="250" t="s">
        <v>27</v>
      </c>
      <c r="G15" s="42"/>
      <c r="H15" s="42"/>
      <c r="I15" s="249" t="s">
        <v>28</v>
      </c>
      <c r="J15" s="250" t="s">
        <v>29</v>
      </c>
      <c r="K15" s="42"/>
      <c r="L15" s="148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="2" customFormat="1" ht="12" customHeight="1">
      <c r="A16" s="42"/>
      <c r="B16" s="48"/>
      <c r="C16" s="42"/>
      <c r="D16" s="146" t="s">
        <v>30</v>
      </c>
      <c r="E16" s="42"/>
      <c r="F16" s="42"/>
      <c r="G16" s="42"/>
      <c r="H16" s="42"/>
      <c r="I16" s="146" t="s">
        <v>31</v>
      </c>
      <c r="J16" s="137" t="s">
        <v>32</v>
      </c>
      <c r="K16" s="42"/>
      <c r="L16" s="148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="2" customFormat="1" ht="18" customHeight="1">
      <c r="A17" s="42"/>
      <c r="B17" s="48"/>
      <c r="C17" s="42"/>
      <c r="D17" s="42"/>
      <c r="E17" s="137" t="s">
        <v>33</v>
      </c>
      <c r="F17" s="42"/>
      <c r="G17" s="42"/>
      <c r="H17" s="42"/>
      <c r="I17" s="146" t="s">
        <v>34</v>
      </c>
      <c r="J17" s="137" t="s">
        <v>35</v>
      </c>
      <c r="K17" s="42"/>
      <c r="L17" s="148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="2" customFormat="1" ht="6.96" customHeight="1">
      <c r="A18" s="42"/>
      <c r="B18" s="48"/>
      <c r="C18" s="42"/>
      <c r="D18" s="42"/>
      <c r="E18" s="42"/>
      <c r="F18" s="42"/>
      <c r="G18" s="42"/>
      <c r="H18" s="42"/>
      <c r="I18" s="42"/>
      <c r="J18" s="42"/>
      <c r="K18" s="42"/>
      <c r="L18" s="148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="2" customFormat="1" ht="12" customHeight="1">
      <c r="A19" s="42"/>
      <c r="B19" s="48"/>
      <c r="C19" s="42"/>
      <c r="D19" s="146" t="s">
        <v>36</v>
      </c>
      <c r="E19" s="42"/>
      <c r="F19" s="42"/>
      <c r="G19" s="42"/>
      <c r="H19" s="42"/>
      <c r="I19" s="146" t="s">
        <v>31</v>
      </c>
      <c r="J19" s="36" t="str">
        <f>'Rekapitulace stavby'!AN13</f>
        <v>Vyplň údaj</v>
      </c>
      <c r="K19" s="42"/>
      <c r="L19" s="148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="2" customFormat="1" ht="18" customHeight="1">
      <c r="A20" s="42"/>
      <c r="B20" s="48"/>
      <c r="C20" s="42"/>
      <c r="D20" s="42"/>
      <c r="E20" s="36" t="str">
        <f>'Rekapitulace stavby'!E14</f>
        <v>Vyplň údaj</v>
      </c>
      <c r="F20" s="137"/>
      <c r="G20" s="137"/>
      <c r="H20" s="137"/>
      <c r="I20" s="146" t="s">
        <v>34</v>
      </c>
      <c r="J20" s="36" t="str">
        <f>'Rekapitulace stavby'!AN14</f>
        <v>Vyplň údaj</v>
      </c>
      <c r="K20" s="42"/>
      <c r="L20" s="148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="2" customFormat="1" ht="6.96" customHeight="1">
      <c r="A21" s="42"/>
      <c r="B21" s="48"/>
      <c r="C21" s="42"/>
      <c r="D21" s="42"/>
      <c r="E21" s="42"/>
      <c r="F21" s="42"/>
      <c r="G21" s="42"/>
      <c r="H21" s="42"/>
      <c r="I21" s="42"/>
      <c r="J21" s="42"/>
      <c r="K21" s="42"/>
      <c r="L21" s="148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="2" customFormat="1" ht="12" customHeight="1">
      <c r="A22" s="42"/>
      <c r="B22" s="48"/>
      <c r="C22" s="42"/>
      <c r="D22" s="146" t="s">
        <v>38</v>
      </c>
      <c r="E22" s="42"/>
      <c r="F22" s="42"/>
      <c r="G22" s="42"/>
      <c r="H22" s="42"/>
      <c r="I22" s="146" t="s">
        <v>31</v>
      </c>
      <c r="J22" s="137" t="s">
        <v>39</v>
      </c>
      <c r="K22" s="42"/>
      <c r="L22" s="148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="2" customFormat="1" ht="18" customHeight="1">
      <c r="A23" s="42"/>
      <c r="B23" s="48"/>
      <c r="C23" s="42"/>
      <c r="D23" s="42"/>
      <c r="E23" s="137" t="s">
        <v>40</v>
      </c>
      <c r="F23" s="42"/>
      <c r="G23" s="42"/>
      <c r="H23" s="42"/>
      <c r="I23" s="146" t="s">
        <v>34</v>
      </c>
      <c r="J23" s="137" t="s">
        <v>41</v>
      </c>
      <c r="K23" s="42"/>
      <c r="L23" s="148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="2" customFormat="1" ht="6.96" customHeight="1">
      <c r="A24" s="42"/>
      <c r="B24" s="48"/>
      <c r="C24" s="42"/>
      <c r="D24" s="42"/>
      <c r="E24" s="42"/>
      <c r="F24" s="42"/>
      <c r="G24" s="42"/>
      <c r="H24" s="42"/>
      <c r="I24" s="42"/>
      <c r="J24" s="42"/>
      <c r="K24" s="42"/>
      <c r="L24" s="148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="2" customFormat="1" ht="12" customHeight="1">
      <c r="A25" s="42"/>
      <c r="B25" s="48"/>
      <c r="C25" s="42"/>
      <c r="D25" s="146" t="s">
        <v>43</v>
      </c>
      <c r="E25" s="42"/>
      <c r="F25" s="42"/>
      <c r="G25" s="42"/>
      <c r="H25" s="42"/>
      <c r="I25" s="146" t="s">
        <v>31</v>
      </c>
      <c r="J25" s="137" t="s">
        <v>44</v>
      </c>
      <c r="K25" s="42"/>
      <c r="L25" s="148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="2" customFormat="1" ht="18" customHeight="1">
      <c r="A26" s="42"/>
      <c r="B26" s="48"/>
      <c r="C26" s="42"/>
      <c r="D26" s="42"/>
      <c r="E26" s="137" t="s">
        <v>45</v>
      </c>
      <c r="F26" s="42"/>
      <c r="G26" s="42"/>
      <c r="H26" s="42"/>
      <c r="I26" s="146" t="s">
        <v>34</v>
      </c>
      <c r="J26" s="137" t="s">
        <v>44</v>
      </c>
      <c r="K26" s="42"/>
      <c r="L26" s="148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="2" customFormat="1" ht="6.96" customHeight="1">
      <c r="A27" s="42"/>
      <c r="B27" s="48"/>
      <c r="C27" s="42"/>
      <c r="D27" s="42"/>
      <c r="E27" s="42"/>
      <c r="F27" s="42"/>
      <c r="G27" s="42"/>
      <c r="H27" s="42"/>
      <c r="I27" s="42"/>
      <c r="J27" s="42"/>
      <c r="K27" s="42"/>
      <c r="L27" s="148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</row>
    <row r="28" s="2" customFormat="1" ht="12" customHeight="1">
      <c r="A28" s="42"/>
      <c r="B28" s="48"/>
      <c r="C28" s="42"/>
      <c r="D28" s="146" t="s">
        <v>46</v>
      </c>
      <c r="E28" s="42"/>
      <c r="F28" s="42"/>
      <c r="G28" s="42"/>
      <c r="H28" s="42"/>
      <c r="I28" s="42"/>
      <c r="J28" s="42"/>
      <c r="K28" s="42"/>
      <c r="L28" s="148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="8" customFormat="1" ht="16.5" customHeight="1">
      <c r="A29" s="151"/>
      <c r="B29" s="152"/>
      <c r="C29" s="151"/>
      <c r="D29" s="151"/>
      <c r="E29" s="153" t="s">
        <v>44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42"/>
      <c r="B30" s="48"/>
      <c r="C30" s="42"/>
      <c r="D30" s="42"/>
      <c r="E30" s="42"/>
      <c r="F30" s="42"/>
      <c r="G30" s="42"/>
      <c r="H30" s="42"/>
      <c r="I30" s="42"/>
      <c r="J30" s="42"/>
      <c r="K30" s="42"/>
      <c r="L30" s="148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="2" customFormat="1" ht="6.96" customHeight="1">
      <c r="A31" s="42"/>
      <c r="B31" s="48"/>
      <c r="C31" s="42"/>
      <c r="D31" s="155"/>
      <c r="E31" s="155"/>
      <c r="F31" s="155"/>
      <c r="G31" s="155"/>
      <c r="H31" s="155"/>
      <c r="I31" s="155"/>
      <c r="J31" s="155"/>
      <c r="K31" s="155"/>
      <c r="L31" s="148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="2" customFormat="1" ht="25.44" customHeight="1">
      <c r="A32" s="42"/>
      <c r="B32" s="48"/>
      <c r="C32" s="42"/>
      <c r="D32" s="156" t="s">
        <v>48</v>
      </c>
      <c r="E32" s="42"/>
      <c r="F32" s="42"/>
      <c r="G32" s="42"/>
      <c r="H32" s="42"/>
      <c r="I32" s="42"/>
      <c r="J32" s="157">
        <f>ROUND(J95, 2)</f>
        <v>0</v>
      </c>
      <c r="K32" s="42"/>
      <c r="L32" s="148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="2" customFormat="1" ht="6.96" customHeight="1">
      <c r="A33" s="42"/>
      <c r="B33" s="48"/>
      <c r="C33" s="42"/>
      <c r="D33" s="155"/>
      <c r="E33" s="155"/>
      <c r="F33" s="155"/>
      <c r="G33" s="155"/>
      <c r="H33" s="155"/>
      <c r="I33" s="155"/>
      <c r="J33" s="155"/>
      <c r="K33" s="155"/>
      <c r="L33" s="148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="2" customFormat="1" ht="14.4" customHeight="1">
      <c r="A34" s="42"/>
      <c r="B34" s="48"/>
      <c r="C34" s="42"/>
      <c r="D34" s="42"/>
      <c r="E34" s="42"/>
      <c r="F34" s="158" t="s">
        <v>50</v>
      </c>
      <c r="G34" s="42"/>
      <c r="H34" s="42"/>
      <c r="I34" s="158" t="s">
        <v>49</v>
      </c>
      <c r="J34" s="158" t="s">
        <v>51</v>
      </c>
      <c r="K34" s="42"/>
      <c r="L34" s="148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s="2" customFormat="1" ht="14.4" customHeight="1">
      <c r="A35" s="42"/>
      <c r="B35" s="48"/>
      <c r="C35" s="42"/>
      <c r="D35" s="159" t="s">
        <v>52</v>
      </c>
      <c r="E35" s="146" t="s">
        <v>53</v>
      </c>
      <c r="F35" s="160">
        <f>ROUND((SUM(BE95:BE371)),  2)</f>
        <v>0</v>
      </c>
      <c r="G35" s="42"/>
      <c r="H35" s="42"/>
      <c r="I35" s="161">
        <v>0.20999999999999999</v>
      </c>
      <c r="J35" s="160">
        <f>ROUND(((SUM(BE95:BE371))*I35),  2)</f>
        <v>0</v>
      </c>
      <c r="K35" s="42"/>
      <c r="L35" s="148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s="2" customFormat="1" ht="14.4" customHeight="1">
      <c r="A36" s="42"/>
      <c r="B36" s="48"/>
      <c r="C36" s="42"/>
      <c r="D36" s="42"/>
      <c r="E36" s="146" t="s">
        <v>54</v>
      </c>
      <c r="F36" s="160">
        <f>ROUND((SUM(BF95:BF371)),  2)</f>
        <v>0</v>
      </c>
      <c r="G36" s="42"/>
      <c r="H36" s="42"/>
      <c r="I36" s="161">
        <v>0.12</v>
      </c>
      <c r="J36" s="160">
        <f>ROUND(((SUM(BF95:BF371))*I36),  2)</f>
        <v>0</v>
      </c>
      <c r="K36" s="42"/>
      <c r="L36" s="148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hidden="1" s="2" customFormat="1" ht="14.4" customHeight="1">
      <c r="A37" s="42"/>
      <c r="B37" s="48"/>
      <c r="C37" s="42"/>
      <c r="D37" s="42"/>
      <c r="E37" s="146" t="s">
        <v>55</v>
      </c>
      <c r="F37" s="160">
        <f>ROUND((SUM(BG95:BG371)),  2)</f>
        <v>0</v>
      </c>
      <c r="G37" s="42"/>
      <c r="H37" s="42"/>
      <c r="I37" s="161">
        <v>0.20999999999999999</v>
      </c>
      <c r="J37" s="160">
        <f>0</f>
        <v>0</v>
      </c>
      <c r="K37" s="42"/>
      <c r="L37" s="148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hidden="1" s="2" customFormat="1" ht="14.4" customHeight="1">
      <c r="A38" s="42"/>
      <c r="B38" s="48"/>
      <c r="C38" s="42"/>
      <c r="D38" s="42"/>
      <c r="E38" s="146" t="s">
        <v>56</v>
      </c>
      <c r="F38" s="160">
        <f>ROUND((SUM(BH95:BH371)),  2)</f>
        <v>0</v>
      </c>
      <c r="G38" s="42"/>
      <c r="H38" s="42"/>
      <c r="I38" s="161">
        <v>0.12</v>
      </c>
      <c r="J38" s="160">
        <f>0</f>
        <v>0</v>
      </c>
      <c r="K38" s="42"/>
      <c r="L38" s="148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hidden="1" s="2" customFormat="1" ht="14.4" customHeight="1">
      <c r="A39" s="42"/>
      <c r="B39" s="48"/>
      <c r="C39" s="42"/>
      <c r="D39" s="42"/>
      <c r="E39" s="146" t="s">
        <v>57</v>
      </c>
      <c r="F39" s="160">
        <f>ROUND((SUM(BI95:BI371)),  2)</f>
        <v>0</v>
      </c>
      <c r="G39" s="42"/>
      <c r="H39" s="42"/>
      <c r="I39" s="161">
        <v>0</v>
      </c>
      <c r="J39" s="160">
        <f>0</f>
        <v>0</v>
      </c>
      <c r="K39" s="42"/>
      <c r="L39" s="148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="2" customFormat="1" ht="6.96" customHeight="1">
      <c r="A40" s="42"/>
      <c r="B40" s="48"/>
      <c r="C40" s="42"/>
      <c r="D40" s="42"/>
      <c r="E40" s="42"/>
      <c r="F40" s="42"/>
      <c r="G40" s="42"/>
      <c r="H40" s="42"/>
      <c r="I40" s="42"/>
      <c r="J40" s="42"/>
      <c r="K40" s="42"/>
      <c r="L40" s="148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1" s="2" customFormat="1" ht="25.44" customHeight="1">
      <c r="A41" s="42"/>
      <c r="B41" s="48"/>
      <c r="C41" s="162"/>
      <c r="D41" s="163" t="s">
        <v>58</v>
      </c>
      <c r="E41" s="164"/>
      <c r="F41" s="164"/>
      <c r="G41" s="165" t="s">
        <v>59</v>
      </c>
      <c r="H41" s="166" t="s">
        <v>60</v>
      </c>
      <c r="I41" s="164"/>
      <c r="J41" s="167">
        <f>SUM(J32:J39)</f>
        <v>0</v>
      </c>
      <c r="K41" s="168"/>
      <c r="L41" s="148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</row>
    <row r="42" s="2" customFormat="1" ht="14.4" customHeight="1">
      <c r="A42" s="42"/>
      <c r="B42" s="169"/>
      <c r="C42" s="170"/>
      <c r="D42" s="170"/>
      <c r="E42" s="170"/>
      <c r="F42" s="170"/>
      <c r="G42" s="170"/>
      <c r="H42" s="170"/>
      <c r="I42" s="170"/>
      <c r="J42" s="170"/>
      <c r="K42" s="170"/>
      <c r="L42" s="148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</row>
    <row r="46" s="2" customFormat="1" ht="6.96" customHeight="1">
      <c r="A46" s="42"/>
      <c r="B46" s="171"/>
      <c r="C46" s="172"/>
      <c r="D46" s="172"/>
      <c r="E46" s="172"/>
      <c r="F46" s="172"/>
      <c r="G46" s="172"/>
      <c r="H46" s="172"/>
      <c r="I46" s="172"/>
      <c r="J46" s="172"/>
      <c r="K46" s="172"/>
      <c r="L46" s="148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="2" customFormat="1" ht="24.96" customHeight="1">
      <c r="A47" s="42"/>
      <c r="B47" s="43"/>
      <c r="C47" s="26" t="s">
        <v>113</v>
      </c>
      <c r="D47" s="44"/>
      <c r="E47" s="44"/>
      <c r="F47" s="44"/>
      <c r="G47" s="44"/>
      <c r="H47" s="44"/>
      <c r="I47" s="44"/>
      <c r="J47" s="44"/>
      <c r="K47" s="44"/>
      <c r="L47" s="148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="2" customFormat="1" ht="6.96" customHeight="1">
      <c r="A48" s="42"/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148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="2" customFormat="1" ht="12" customHeight="1">
      <c r="A49" s="42"/>
      <c r="B49" s="43"/>
      <c r="C49" s="35" t="s">
        <v>16</v>
      </c>
      <c r="D49" s="44"/>
      <c r="E49" s="44"/>
      <c r="F49" s="44"/>
      <c r="G49" s="44"/>
      <c r="H49" s="44"/>
      <c r="I49" s="44"/>
      <c r="J49" s="44"/>
      <c r="K49" s="44"/>
      <c r="L49" s="148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="2" customFormat="1" ht="26.25" customHeight="1">
      <c r="A50" s="42"/>
      <c r="B50" s="43"/>
      <c r="C50" s="44"/>
      <c r="D50" s="44"/>
      <c r="E50" s="173" t="str">
        <f>E7</f>
        <v>Rataje - dostavba kanalizace včetně kanalizačních přípojek a zatrubnění silničního příkopu na západním okraji obce</v>
      </c>
      <c r="F50" s="35"/>
      <c r="G50" s="35"/>
      <c r="H50" s="35"/>
      <c r="I50" s="44"/>
      <c r="J50" s="44"/>
      <c r="K50" s="44"/>
      <c r="L50" s="148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="1" customFormat="1" ht="12" customHeight="1">
      <c r="B51" s="24"/>
      <c r="C51" s="35" t="s">
        <v>111</v>
      </c>
      <c r="D51" s="25"/>
      <c r="E51" s="25"/>
      <c r="F51" s="25"/>
      <c r="G51" s="25"/>
      <c r="H51" s="25"/>
      <c r="I51" s="25"/>
      <c r="J51" s="25"/>
      <c r="K51" s="25"/>
      <c r="L51" s="23"/>
    </row>
    <row r="52" s="2" customFormat="1" ht="16.5" customHeight="1">
      <c r="A52" s="42"/>
      <c r="B52" s="43"/>
      <c r="C52" s="44"/>
      <c r="D52" s="44"/>
      <c r="E52" s="173" t="s">
        <v>217</v>
      </c>
      <c r="F52" s="44"/>
      <c r="G52" s="44"/>
      <c r="H52" s="44"/>
      <c r="I52" s="44"/>
      <c r="J52" s="44"/>
      <c r="K52" s="44"/>
      <c r="L52" s="148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="2" customFormat="1" ht="12" customHeight="1">
      <c r="A53" s="42"/>
      <c r="B53" s="43"/>
      <c r="C53" s="35" t="s">
        <v>222</v>
      </c>
      <c r="D53" s="44"/>
      <c r="E53" s="44"/>
      <c r="F53" s="44"/>
      <c r="G53" s="44"/>
      <c r="H53" s="44"/>
      <c r="I53" s="44"/>
      <c r="J53" s="44"/>
      <c r="K53" s="44"/>
      <c r="L53" s="148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="2" customFormat="1" ht="16.5" customHeight="1">
      <c r="A54" s="42"/>
      <c r="B54" s="43"/>
      <c r="C54" s="44"/>
      <c r="D54" s="44"/>
      <c r="E54" s="73" t="str">
        <f>E11</f>
        <v xml:space="preserve">SO-01.1 - Splašková kanalizace </v>
      </c>
      <c r="F54" s="44"/>
      <c r="G54" s="44"/>
      <c r="H54" s="44"/>
      <c r="I54" s="44"/>
      <c r="J54" s="44"/>
      <c r="K54" s="44"/>
      <c r="L54" s="148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="2" customFormat="1" ht="6.96" customHeight="1">
      <c r="A55" s="42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148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="2" customFormat="1" ht="12" customHeight="1">
      <c r="A56" s="42"/>
      <c r="B56" s="43"/>
      <c r="C56" s="35" t="s">
        <v>22</v>
      </c>
      <c r="D56" s="44"/>
      <c r="E56" s="44"/>
      <c r="F56" s="30" t="str">
        <f>F14</f>
        <v>Rataje</v>
      </c>
      <c r="G56" s="44"/>
      <c r="H56" s="44"/>
      <c r="I56" s="35" t="s">
        <v>24</v>
      </c>
      <c r="J56" s="76" t="str">
        <f>IF(J14="","",J14)</f>
        <v>11. 3. 2025</v>
      </c>
      <c r="K56" s="44"/>
      <c r="L56" s="148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="2" customFormat="1" ht="6.96" customHeight="1">
      <c r="A57" s="42"/>
      <c r="B57" s="43"/>
      <c r="C57" s="44"/>
      <c r="D57" s="44"/>
      <c r="E57" s="44"/>
      <c r="F57" s="44"/>
      <c r="G57" s="44"/>
      <c r="H57" s="44"/>
      <c r="I57" s="44"/>
      <c r="J57" s="44"/>
      <c r="K57" s="44"/>
      <c r="L57" s="148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="2" customFormat="1" ht="15.15" customHeight="1">
      <c r="A58" s="42"/>
      <c r="B58" s="43"/>
      <c r="C58" s="35" t="s">
        <v>30</v>
      </c>
      <c r="D58" s="44"/>
      <c r="E58" s="44"/>
      <c r="F58" s="30" t="str">
        <f>E17</f>
        <v>Obec Rataje</v>
      </c>
      <c r="G58" s="44"/>
      <c r="H58" s="44"/>
      <c r="I58" s="35" t="s">
        <v>38</v>
      </c>
      <c r="J58" s="40" t="str">
        <f>E23</f>
        <v>VAK projekt s.r.o.</v>
      </c>
      <c r="K58" s="44"/>
      <c r="L58" s="148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="2" customFormat="1" ht="25.65" customHeight="1">
      <c r="A59" s="42"/>
      <c r="B59" s="43"/>
      <c r="C59" s="35" t="s">
        <v>36</v>
      </c>
      <c r="D59" s="44"/>
      <c r="E59" s="44"/>
      <c r="F59" s="30" t="str">
        <f>IF(E20="","",E20)</f>
        <v>Vyplň údaj</v>
      </c>
      <c r="G59" s="44"/>
      <c r="H59" s="44"/>
      <c r="I59" s="35" t="s">
        <v>43</v>
      </c>
      <c r="J59" s="40" t="str">
        <f>E26</f>
        <v>Ing. Martina Zamlinská</v>
      </c>
      <c r="K59" s="44"/>
      <c r="L59" s="148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</row>
    <row r="60" s="2" customFormat="1" ht="10.32" customHeight="1">
      <c r="A60" s="42"/>
      <c r="B60" s="43"/>
      <c r="C60" s="44"/>
      <c r="D60" s="44"/>
      <c r="E60" s="44"/>
      <c r="F60" s="44"/>
      <c r="G60" s="44"/>
      <c r="H60" s="44"/>
      <c r="I60" s="44"/>
      <c r="J60" s="44"/>
      <c r="K60" s="44"/>
      <c r="L60" s="148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</row>
    <row r="61" s="2" customFormat="1" ht="29.28" customHeight="1">
      <c r="A61" s="42"/>
      <c r="B61" s="43"/>
      <c r="C61" s="174" t="s">
        <v>114</v>
      </c>
      <c r="D61" s="175"/>
      <c r="E61" s="175"/>
      <c r="F61" s="175"/>
      <c r="G61" s="175"/>
      <c r="H61" s="175"/>
      <c r="I61" s="175"/>
      <c r="J61" s="176" t="s">
        <v>115</v>
      </c>
      <c r="K61" s="175"/>
      <c r="L61" s="148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</row>
    <row r="62" s="2" customFormat="1" ht="10.32" customHeight="1">
      <c r="A62" s="42"/>
      <c r="B62" s="43"/>
      <c r="C62" s="44"/>
      <c r="D62" s="44"/>
      <c r="E62" s="44"/>
      <c r="F62" s="44"/>
      <c r="G62" s="44"/>
      <c r="H62" s="44"/>
      <c r="I62" s="44"/>
      <c r="J62" s="44"/>
      <c r="K62" s="44"/>
      <c r="L62" s="148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</row>
    <row r="63" s="2" customFormat="1" ht="22.8" customHeight="1">
      <c r="A63" s="42"/>
      <c r="B63" s="43"/>
      <c r="C63" s="177" t="s">
        <v>80</v>
      </c>
      <c r="D63" s="44"/>
      <c r="E63" s="44"/>
      <c r="F63" s="44"/>
      <c r="G63" s="44"/>
      <c r="H63" s="44"/>
      <c r="I63" s="44"/>
      <c r="J63" s="106">
        <f>J95</f>
        <v>0</v>
      </c>
      <c r="K63" s="44"/>
      <c r="L63" s="148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U63" s="20" t="s">
        <v>116</v>
      </c>
    </row>
    <row r="64" s="9" customFormat="1" ht="24.96" customHeight="1">
      <c r="A64" s="9"/>
      <c r="B64" s="178"/>
      <c r="C64" s="179"/>
      <c r="D64" s="180" t="s">
        <v>224</v>
      </c>
      <c r="E64" s="181"/>
      <c r="F64" s="181"/>
      <c r="G64" s="181"/>
      <c r="H64" s="181"/>
      <c r="I64" s="181"/>
      <c r="J64" s="182">
        <f>J96</f>
        <v>0</v>
      </c>
      <c r="K64" s="179"/>
      <c r="L64" s="183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4"/>
      <c r="C65" s="129"/>
      <c r="D65" s="185" t="s">
        <v>225</v>
      </c>
      <c r="E65" s="186"/>
      <c r="F65" s="186"/>
      <c r="G65" s="186"/>
      <c r="H65" s="186"/>
      <c r="I65" s="186"/>
      <c r="J65" s="187">
        <f>J97</f>
        <v>0</v>
      </c>
      <c r="K65" s="129"/>
      <c r="L65" s="18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4"/>
      <c r="C66" s="129"/>
      <c r="D66" s="185" t="s">
        <v>226</v>
      </c>
      <c r="E66" s="186"/>
      <c r="F66" s="186"/>
      <c r="G66" s="186"/>
      <c r="H66" s="186"/>
      <c r="I66" s="186"/>
      <c r="J66" s="187">
        <f>J252</f>
        <v>0</v>
      </c>
      <c r="K66" s="129"/>
      <c r="L66" s="18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4"/>
      <c r="C67" s="129"/>
      <c r="D67" s="185" t="s">
        <v>227</v>
      </c>
      <c r="E67" s="186"/>
      <c r="F67" s="186"/>
      <c r="G67" s="186"/>
      <c r="H67" s="186"/>
      <c r="I67" s="186"/>
      <c r="J67" s="187">
        <f>J265</f>
        <v>0</v>
      </c>
      <c r="K67" s="129"/>
      <c r="L67" s="18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4"/>
      <c r="C68" s="129"/>
      <c r="D68" s="185" t="s">
        <v>228</v>
      </c>
      <c r="E68" s="186"/>
      <c r="F68" s="186"/>
      <c r="G68" s="186"/>
      <c r="H68" s="186"/>
      <c r="I68" s="186"/>
      <c r="J68" s="187">
        <f>J287</f>
        <v>0</v>
      </c>
      <c r="K68" s="129"/>
      <c r="L68" s="18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4"/>
      <c r="C69" s="129"/>
      <c r="D69" s="185" t="s">
        <v>229</v>
      </c>
      <c r="E69" s="186"/>
      <c r="F69" s="186"/>
      <c r="G69" s="186"/>
      <c r="H69" s="186"/>
      <c r="I69" s="186"/>
      <c r="J69" s="187">
        <f>J296</f>
        <v>0</v>
      </c>
      <c r="K69" s="129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4"/>
      <c r="C70" s="129"/>
      <c r="D70" s="185" t="s">
        <v>230</v>
      </c>
      <c r="E70" s="186"/>
      <c r="F70" s="186"/>
      <c r="G70" s="186"/>
      <c r="H70" s="186"/>
      <c r="I70" s="186"/>
      <c r="J70" s="187">
        <f>J356</f>
        <v>0</v>
      </c>
      <c r="K70" s="129"/>
      <c r="L70" s="18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4"/>
      <c r="C71" s="129"/>
      <c r="D71" s="185" t="s">
        <v>231</v>
      </c>
      <c r="E71" s="186"/>
      <c r="F71" s="186"/>
      <c r="G71" s="186"/>
      <c r="H71" s="186"/>
      <c r="I71" s="186"/>
      <c r="J71" s="187">
        <f>J364</f>
        <v>0</v>
      </c>
      <c r="K71" s="129"/>
      <c r="L71" s="18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9" customFormat="1" ht="24.96" customHeight="1">
      <c r="A72" s="9"/>
      <c r="B72" s="178"/>
      <c r="C72" s="179"/>
      <c r="D72" s="180" t="s">
        <v>232</v>
      </c>
      <c r="E72" s="181"/>
      <c r="F72" s="181"/>
      <c r="G72" s="181"/>
      <c r="H72" s="181"/>
      <c r="I72" s="181"/>
      <c r="J72" s="182">
        <f>J367</f>
        <v>0</v>
      </c>
      <c r="K72" s="179"/>
      <c r="L72" s="183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</row>
    <row r="73" s="10" customFormat="1" ht="19.92" customHeight="1">
      <c r="A73" s="10"/>
      <c r="B73" s="184"/>
      <c r="C73" s="129"/>
      <c r="D73" s="185" t="s">
        <v>233</v>
      </c>
      <c r="E73" s="186"/>
      <c r="F73" s="186"/>
      <c r="G73" s="186"/>
      <c r="H73" s="186"/>
      <c r="I73" s="186"/>
      <c r="J73" s="187">
        <f>J368</f>
        <v>0</v>
      </c>
      <c r="K73" s="129"/>
      <c r="L73" s="18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2" customFormat="1" ht="21.84" customHeight="1">
      <c r="A74" s="42"/>
      <c r="B74" s="43"/>
      <c r="C74" s="44"/>
      <c r="D74" s="44"/>
      <c r="E74" s="44"/>
      <c r="F74" s="44"/>
      <c r="G74" s="44"/>
      <c r="H74" s="44"/>
      <c r="I74" s="44"/>
      <c r="J74" s="44"/>
      <c r="K74" s="44"/>
      <c r="L74" s="148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</row>
    <row r="75" s="2" customFormat="1" ht="6.96" customHeight="1">
      <c r="A75" s="42"/>
      <c r="B75" s="63"/>
      <c r="C75" s="64"/>
      <c r="D75" s="64"/>
      <c r="E75" s="64"/>
      <c r="F75" s="64"/>
      <c r="G75" s="64"/>
      <c r="H75" s="64"/>
      <c r="I75" s="64"/>
      <c r="J75" s="64"/>
      <c r="K75" s="64"/>
      <c r="L75" s="148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</row>
    <row r="79" s="2" customFormat="1" ht="6.96" customHeight="1">
      <c r="A79" s="42"/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148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="2" customFormat="1" ht="24.96" customHeight="1">
      <c r="A80" s="42"/>
      <c r="B80" s="43"/>
      <c r="C80" s="26" t="s">
        <v>121</v>
      </c>
      <c r="D80" s="44"/>
      <c r="E80" s="44"/>
      <c r="F80" s="44"/>
      <c r="G80" s="44"/>
      <c r="H80" s="44"/>
      <c r="I80" s="44"/>
      <c r="J80" s="44"/>
      <c r="K80" s="44"/>
      <c r="L80" s="148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="2" customFormat="1" ht="6.96" customHeight="1">
      <c r="A81" s="42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148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="2" customFormat="1" ht="12" customHeight="1">
      <c r="A82" s="42"/>
      <c r="B82" s="43"/>
      <c r="C82" s="35" t="s">
        <v>16</v>
      </c>
      <c r="D82" s="44"/>
      <c r="E82" s="44"/>
      <c r="F82" s="44"/>
      <c r="G82" s="44"/>
      <c r="H82" s="44"/>
      <c r="I82" s="44"/>
      <c r="J82" s="44"/>
      <c r="K82" s="44"/>
      <c r="L82" s="148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</row>
    <row r="83" s="2" customFormat="1" ht="26.25" customHeight="1">
      <c r="A83" s="42"/>
      <c r="B83" s="43"/>
      <c r="C83" s="44"/>
      <c r="D83" s="44"/>
      <c r="E83" s="173" t="str">
        <f>E7</f>
        <v>Rataje - dostavba kanalizace včetně kanalizačních přípojek a zatrubnění silničního příkopu na západním okraji obce</v>
      </c>
      <c r="F83" s="35"/>
      <c r="G83" s="35"/>
      <c r="H83" s="35"/>
      <c r="I83" s="44"/>
      <c r="J83" s="44"/>
      <c r="K83" s="44"/>
      <c r="L83" s="148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</row>
    <row r="84" s="1" customFormat="1" ht="12" customHeight="1">
      <c r="B84" s="24"/>
      <c r="C84" s="35" t="s">
        <v>111</v>
      </c>
      <c r="D84" s="25"/>
      <c r="E84" s="25"/>
      <c r="F84" s="25"/>
      <c r="G84" s="25"/>
      <c r="H84" s="25"/>
      <c r="I84" s="25"/>
      <c r="J84" s="25"/>
      <c r="K84" s="25"/>
      <c r="L84" s="23"/>
    </row>
    <row r="85" s="2" customFormat="1" ht="16.5" customHeight="1">
      <c r="A85" s="42"/>
      <c r="B85" s="43"/>
      <c r="C85" s="44"/>
      <c r="D85" s="44"/>
      <c r="E85" s="173" t="s">
        <v>217</v>
      </c>
      <c r="F85" s="44"/>
      <c r="G85" s="44"/>
      <c r="H85" s="44"/>
      <c r="I85" s="44"/>
      <c r="J85" s="44"/>
      <c r="K85" s="44"/>
      <c r="L85" s="148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</row>
    <row r="86" s="2" customFormat="1" ht="12" customHeight="1">
      <c r="A86" s="42"/>
      <c r="B86" s="43"/>
      <c r="C86" s="35" t="s">
        <v>222</v>
      </c>
      <c r="D86" s="44"/>
      <c r="E86" s="44"/>
      <c r="F86" s="44"/>
      <c r="G86" s="44"/>
      <c r="H86" s="44"/>
      <c r="I86" s="44"/>
      <c r="J86" s="44"/>
      <c r="K86" s="44"/>
      <c r="L86" s="148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</row>
    <row r="87" s="2" customFormat="1" ht="16.5" customHeight="1">
      <c r="A87" s="42"/>
      <c r="B87" s="43"/>
      <c r="C87" s="44"/>
      <c r="D87" s="44"/>
      <c r="E87" s="73" t="str">
        <f>E11</f>
        <v xml:space="preserve">SO-01.1 - Splašková kanalizace </v>
      </c>
      <c r="F87" s="44"/>
      <c r="G87" s="44"/>
      <c r="H87" s="44"/>
      <c r="I87" s="44"/>
      <c r="J87" s="44"/>
      <c r="K87" s="44"/>
      <c r="L87" s="148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</row>
    <row r="88" s="2" customFormat="1" ht="6.96" customHeight="1">
      <c r="A88" s="42"/>
      <c r="B88" s="43"/>
      <c r="C88" s="44"/>
      <c r="D88" s="44"/>
      <c r="E88" s="44"/>
      <c r="F88" s="44"/>
      <c r="G88" s="44"/>
      <c r="H88" s="44"/>
      <c r="I88" s="44"/>
      <c r="J88" s="44"/>
      <c r="K88" s="44"/>
      <c r="L88" s="148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</row>
    <row r="89" s="2" customFormat="1" ht="12" customHeight="1">
      <c r="A89" s="42"/>
      <c r="B89" s="43"/>
      <c r="C89" s="35" t="s">
        <v>22</v>
      </c>
      <c r="D89" s="44"/>
      <c r="E89" s="44"/>
      <c r="F89" s="30" t="str">
        <f>F14</f>
        <v>Rataje</v>
      </c>
      <c r="G89" s="44"/>
      <c r="H89" s="44"/>
      <c r="I89" s="35" t="s">
        <v>24</v>
      </c>
      <c r="J89" s="76" t="str">
        <f>IF(J14="","",J14)</f>
        <v>11. 3. 2025</v>
      </c>
      <c r="K89" s="44"/>
      <c r="L89" s="148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</row>
    <row r="90" s="2" customFormat="1" ht="6.96" customHeight="1">
      <c r="A90" s="42"/>
      <c r="B90" s="43"/>
      <c r="C90" s="44"/>
      <c r="D90" s="44"/>
      <c r="E90" s="44"/>
      <c r="F90" s="44"/>
      <c r="G90" s="44"/>
      <c r="H90" s="44"/>
      <c r="I90" s="44"/>
      <c r="J90" s="44"/>
      <c r="K90" s="44"/>
      <c r="L90" s="148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</row>
    <row r="91" s="2" customFormat="1" ht="15.15" customHeight="1">
      <c r="A91" s="42"/>
      <c r="B91" s="43"/>
      <c r="C91" s="35" t="s">
        <v>30</v>
      </c>
      <c r="D91" s="44"/>
      <c r="E91" s="44"/>
      <c r="F91" s="30" t="str">
        <f>E17</f>
        <v>Obec Rataje</v>
      </c>
      <c r="G91" s="44"/>
      <c r="H91" s="44"/>
      <c r="I91" s="35" t="s">
        <v>38</v>
      </c>
      <c r="J91" s="40" t="str">
        <f>E23</f>
        <v>VAK projekt s.r.o.</v>
      </c>
      <c r="K91" s="44"/>
      <c r="L91" s="148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</row>
    <row r="92" s="2" customFormat="1" ht="25.65" customHeight="1">
      <c r="A92" s="42"/>
      <c r="B92" s="43"/>
      <c r="C92" s="35" t="s">
        <v>36</v>
      </c>
      <c r="D92" s="44"/>
      <c r="E92" s="44"/>
      <c r="F92" s="30" t="str">
        <f>IF(E20="","",E20)</f>
        <v>Vyplň údaj</v>
      </c>
      <c r="G92" s="44"/>
      <c r="H92" s="44"/>
      <c r="I92" s="35" t="s">
        <v>43</v>
      </c>
      <c r="J92" s="40" t="str">
        <f>E26</f>
        <v>Ing. Martina Zamlinská</v>
      </c>
      <c r="K92" s="44"/>
      <c r="L92" s="148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</row>
    <row r="93" s="2" customFormat="1" ht="10.32" customHeight="1">
      <c r="A93" s="42"/>
      <c r="B93" s="43"/>
      <c r="C93" s="44"/>
      <c r="D93" s="44"/>
      <c r="E93" s="44"/>
      <c r="F93" s="44"/>
      <c r="G93" s="44"/>
      <c r="H93" s="44"/>
      <c r="I93" s="44"/>
      <c r="J93" s="44"/>
      <c r="K93" s="44"/>
      <c r="L93" s="148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</row>
    <row r="94" s="11" customFormat="1" ht="29.28" customHeight="1">
      <c r="A94" s="189"/>
      <c r="B94" s="190"/>
      <c r="C94" s="191" t="s">
        <v>122</v>
      </c>
      <c r="D94" s="192" t="s">
        <v>67</v>
      </c>
      <c r="E94" s="192" t="s">
        <v>63</v>
      </c>
      <c r="F94" s="192" t="s">
        <v>64</v>
      </c>
      <c r="G94" s="192" t="s">
        <v>123</v>
      </c>
      <c r="H94" s="192" t="s">
        <v>124</v>
      </c>
      <c r="I94" s="192" t="s">
        <v>125</v>
      </c>
      <c r="J94" s="192" t="s">
        <v>115</v>
      </c>
      <c r="K94" s="193" t="s">
        <v>126</v>
      </c>
      <c r="L94" s="194"/>
      <c r="M94" s="96" t="s">
        <v>44</v>
      </c>
      <c r="N94" s="97" t="s">
        <v>52</v>
      </c>
      <c r="O94" s="97" t="s">
        <v>127</v>
      </c>
      <c r="P94" s="97" t="s">
        <v>128</v>
      </c>
      <c r="Q94" s="97" t="s">
        <v>129</v>
      </c>
      <c r="R94" s="97" t="s">
        <v>130</v>
      </c>
      <c r="S94" s="97" t="s">
        <v>131</v>
      </c>
      <c r="T94" s="98" t="s">
        <v>132</v>
      </c>
      <c r="U94" s="189"/>
      <c r="V94" s="189"/>
      <c r="W94" s="189"/>
      <c r="X94" s="189"/>
      <c r="Y94" s="189"/>
      <c r="Z94" s="189"/>
      <c r="AA94" s="189"/>
      <c r="AB94" s="189"/>
      <c r="AC94" s="189"/>
      <c r="AD94" s="189"/>
      <c r="AE94" s="189"/>
    </row>
    <row r="95" s="2" customFormat="1" ht="22.8" customHeight="1">
      <c r="A95" s="42"/>
      <c r="B95" s="43"/>
      <c r="C95" s="103" t="s">
        <v>133</v>
      </c>
      <c r="D95" s="44"/>
      <c r="E95" s="44"/>
      <c r="F95" s="44"/>
      <c r="G95" s="44"/>
      <c r="H95" s="44"/>
      <c r="I95" s="44"/>
      <c r="J95" s="195">
        <f>BK95</f>
        <v>0</v>
      </c>
      <c r="K95" s="44"/>
      <c r="L95" s="48"/>
      <c r="M95" s="99"/>
      <c r="N95" s="196"/>
      <c r="O95" s="100"/>
      <c r="P95" s="197">
        <f>P96+P367</f>
        <v>0</v>
      </c>
      <c r="Q95" s="100"/>
      <c r="R95" s="197">
        <f>R96+R367</f>
        <v>77.953113000000002</v>
      </c>
      <c r="S95" s="100"/>
      <c r="T95" s="198">
        <f>T96+T367</f>
        <v>0.029999999999999999</v>
      </c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T95" s="20" t="s">
        <v>81</v>
      </c>
      <c r="AU95" s="20" t="s">
        <v>116</v>
      </c>
      <c r="BK95" s="199">
        <f>BK96+BK367</f>
        <v>0</v>
      </c>
    </row>
    <row r="96" s="12" customFormat="1" ht="25.92" customHeight="1">
      <c r="A96" s="12"/>
      <c r="B96" s="200"/>
      <c r="C96" s="201"/>
      <c r="D96" s="202" t="s">
        <v>81</v>
      </c>
      <c r="E96" s="203" t="s">
        <v>234</v>
      </c>
      <c r="F96" s="203" t="s">
        <v>235</v>
      </c>
      <c r="G96" s="201"/>
      <c r="H96" s="201"/>
      <c r="I96" s="204"/>
      <c r="J96" s="205">
        <f>BK96</f>
        <v>0</v>
      </c>
      <c r="K96" s="201"/>
      <c r="L96" s="206"/>
      <c r="M96" s="207"/>
      <c r="N96" s="208"/>
      <c r="O96" s="208"/>
      <c r="P96" s="209">
        <f>P97+P252+P265+P287+P296+P356+P364</f>
        <v>0</v>
      </c>
      <c r="Q96" s="208"/>
      <c r="R96" s="209">
        <f>R97+R252+R265+R287+R296+R356+R364</f>
        <v>77.953113000000002</v>
      </c>
      <c r="S96" s="208"/>
      <c r="T96" s="210">
        <f>T97+T252+T265+T287+T296+T356+T364</f>
        <v>0.029999999999999999</v>
      </c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R96" s="211" t="s">
        <v>90</v>
      </c>
      <c r="AT96" s="212" t="s">
        <v>81</v>
      </c>
      <c r="AU96" s="212" t="s">
        <v>82</v>
      </c>
      <c r="AY96" s="211" t="s">
        <v>136</v>
      </c>
      <c r="BK96" s="213">
        <f>BK97+BK252+BK265+BK287+BK296+BK356+BK364</f>
        <v>0</v>
      </c>
    </row>
    <row r="97" s="12" customFormat="1" ht="22.8" customHeight="1">
      <c r="A97" s="12"/>
      <c r="B97" s="200"/>
      <c r="C97" s="201"/>
      <c r="D97" s="202" t="s">
        <v>81</v>
      </c>
      <c r="E97" s="214" t="s">
        <v>90</v>
      </c>
      <c r="F97" s="214" t="s">
        <v>236</v>
      </c>
      <c r="G97" s="201"/>
      <c r="H97" s="201"/>
      <c r="I97" s="204"/>
      <c r="J97" s="215">
        <f>BK97</f>
        <v>0</v>
      </c>
      <c r="K97" s="201"/>
      <c r="L97" s="206"/>
      <c r="M97" s="207"/>
      <c r="N97" s="208"/>
      <c r="O97" s="208"/>
      <c r="P97" s="209">
        <f>SUM(P98:P251)</f>
        <v>0</v>
      </c>
      <c r="Q97" s="208"/>
      <c r="R97" s="209">
        <f>SUM(R98:R251)</f>
        <v>57.800113800000005</v>
      </c>
      <c r="S97" s="208"/>
      <c r="T97" s="210">
        <f>SUM(T98:T251)</f>
        <v>0</v>
      </c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R97" s="211" t="s">
        <v>90</v>
      </c>
      <c r="AT97" s="212" t="s">
        <v>81</v>
      </c>
      <c r="AU97" s="212" t="s">
        <v>90</v>
      </c>
      <c r="AY97" s="211" t="s">
        <v>136</v>
      </c>
      <c r="BK97" s="213">
        <f>SUM(BK98:BK251)</f>
        <v>0</v>
      </c>
    </row>
    <row r="98" s="2" customFormat="1" ht="16.5" customHeight="1">
      <c r="A98" s="42"/>
      <c r="B98" s="43"/>
      <c r="C98" s="216" t="s">
        <v>90</v>
      </c>
      <c r="D98" s="216" t="s">
        <v>139</v>
      </c>
      <c r="E98" s="217" t="s">
        <v>237</v>
      </c>
      <c r="F98" s="218" t="s">
        <v>238</v>
      </c>
      <c r="G98" s="219" t="s">
        <v>239</v>
      </c>
      <c r="H98" s="220">
        <v>12.9</v>
      </c>
      <c r="I98" s="221"/>
      <c r="J98" s="222">
        <f>ROUND(I98*H98,2)</f>
        <v>0</v>
      </c>
      <c r="K98" s="218" t="s">
        <v>240</v>
      </c>
      <c r="L98" s="48"/>
      <c r="M98" s="223" t="s">
        <v>44</v>
      </c>
      <c r="N98" s="224" t="s">
        <v>53</v>
      </c>
      <c r="O98" s="88"/>
      <c r="P98" s="225">
        <f>O98*H98</f>
        <v>0</v>
      </c>
      <c r="Q98" s="225">
        <v>3.0000000000000001E-05</v>
      </c>
      <c r="R98" s="225">
        <f>Q98*H98</f>
        <v>0.00038700000000000003</v>
      </c>
      <c r="S98" s="225">
        <v>0</v>
      </c>
      <c r="T98" s="226">
        <f>S98*H98</f>
        <v>0</v>
      </c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R98" s="227" t="s">
        <v>154</v>
      </c>
      <c r="AT98" s="227" t="s">
        <v>139</v>
      </c>
      <c r="AU98" s="227" t="s">
        <v>92</v>
      </c>
      <c r="AY98" s="20" t="s">
        <v>136</v>
      </c>
      <c r="BE98" s="228">
        <f>IF(N98="základní",J98,0)</f>
        <v>0</v>
      </c>
      <c r="BF98" s="228">
        <f>IF(N98="snížená",J98,0)</f>
        <v>0</v>
      </c>
      <c r="BG98" s="228">
        <f>IF(N98="zákl. přenesená",J98,0)</f>
        <v>0</v>
      </c>
      <c r="BH98" s="228">
        <f>IF(N98="sníž. přenesená",J98,0)</f>
        <v>0</v>
      </c>
      <c r="BI98" s="228">
        <f>IF(N98="nulová",J98,0)</f>
        <v>0</v>
      </c>
      <c r="BJ98" s="20" t="s">
        <v>90</v>
      </c>
      <c r="BK98" s="228">
        <f>ROUND(I98*H98,2)</f>
        <v>0</v>
      </c>
      <c r="BL98" s="20" t="s">
        <v>154</v>
      </c>
      <c r="BM98" s="227" t="s">
        <v>241</v>
      </c>
    </row>
    <row r="99" s="2" customFormat="1">
      <c r="A99" s="42"/>
      <c r="B99" s="43"/>
      <c r="C99" s="44"/>
      <c r="D99" s="251" t="s">
        <v>242</v>
      </c>
      <c r="E99" s="44"/>
      <c r="F99" s="252" t="s">
        <v>243</v>
      </c>
      <c r="G99" s="44"/>
      <c r="H99" s="44"/>
      <c r="I99" s="231"/>
      <c r="J99" s="44"/>
      <c r="K99" s="44"/>
      <c r="L99" s="48"/>
      <c r="M99" s="232"/>
      <c r="N99" s="233"/>
      <c r="O99" s="88"/>
      <c r="P99" s="88"/>
      <c r="Q99" s="88"/>
      <c r="R99" s="88"/>
      <c r="S99" s="88"/>
      <c r="T99" s="89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T99" s="20" t="s">
        <v>242</v>
      </c>
      <c r="AU99" s="20" t="s">
        <v>92</v>
      </c>
    </row>
    <row r="100" s="13" customFormat="1">
      <c r="A100" s="13"/>
      <c r="B100" s="234"/>
      <c r="C100" s="235"/>
      <c r="D100" s="229" t="s">
        <v>158</v>
      </c>
      <c r="E100" s="236" t="s">
        <v>44</v>
      </c>
      <c r="F100" s="237" t="s">
        <v>244</v>
      </c>
      <c r="G100" s="235"/>
      <c r="H100" s="238">
        <v>12.9</v>
      </c>
      <c r="I100" s="239"/>
      <c r="J100" s="235"/>
      <c r="K100" s="235"/>
      <c r="L100" s="240"/>
      <c r="M100" s="241"/>
      <c r="N100" s="242"/>
      <c r="O100" s="242"/>
      <c r="P100" s="242"/>
      <c r="Q100" s="242"/>
      <c r="R100" s="242"/>
      <c r="S100" s="242"/>
      <c r="T100" s="24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T100" s="244" t="s">
        <v>158</v>
      </c>
      <c r="AU100" s="244" t="s">
        <v>92</v>
      </c>
      <c r="AV100" s="13" t="s">
        <v>92</v>
      </c>
      <c r="AW100" s="13" t="s">
        <v>42</v>
      </c>
      <c r="AX100" s="13" t="s">
        <v>90</v>
      </c>
      <c r="AY100" s="244" t="s">
        <v>136</v>
      </c>
    </row>
    <row r="101" s="2" customFormat="1">
      <c r="A101" s="42"/>
      <c r="B101" s="43"/>
      <c r="C101" s="44"/>
      <c r="D101" s="229" t="s">
        <v>245</v>
      </c>
      <c r="E101" s="44"/>
      <c r="F101" s="253" t="s">
        <v>246</v>
      </c>
      <c r="G101" s="44"/>
      <c r="H101" s="44"/>
      <c r="I101" s="44"/>
      <c r="J101" s="44"/>
      <c r="K101" s="44"/>
      <c r="L101" s="48"/>
      <c r="M101" s="232"/>
      <c r="N101" s="233"/>
      <c r="O101" s="88"/>
      <c r="P101" s="88"/>
      <c r="Q101" s="88"/>
      <c r="R101" s="88"/>
      <c r="S101" s="88"/>
      <c r="T101" s="89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U101" s="20" t="s">
        <v>92</v>
      </c>
    </row>
    <row r="102" s="2" customFormat="1">
      <c r="A102" s="42"/>
      <c r="B102" s="43"/>
      <c r="C102" s="44"/>
      <c r="D102" s="229" t="s">
        <v>245</v>
      </c>
      <c r="E102" s="44"/>
      <c r="F102" s="254" t="s">
        <v>197</v>
      </c>
      <c r="G102" s="44"/>
      <c r="H102" s="255">
        <v>64.5</v>
      </c>
      <c r="I102" s="44"/>
      <c r="J102" s="44"/>
      <c r="K102" s="44"/>
      <c r="L102" s="48"/>
      <c r="M102" s="232"/>
      <c r="N102" s="233"/>
      <c r="O102" s="88"/>
      <c r="P102" s="88"/>
      <c r="Q102" s="88"/>
      <c r="R102" s="88"/>
      <c r="S102" s="88"/>
      <c r="T102" s="89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U102" s="20" t="s">
        <v>92</v>
      </c>
    </row>
    <row r="103" s="2" customFormat="1">
      <c r="A103" s="42"/>
      <c r="B103" s="43"/>
      <c r="C103" s="44"/>
      <c r="D103" s="229" t="s">
        <v>245</v>
      </c>
      <c r="E103" s="44"/>
      <c r="F103" s="254" t="s">
        <v>247</v>
      </c>
      <c r="G103" s="44"/>
      <c r="H103" s="255">
        <v>64.5</v>
      </c>
      <c r="I103" s="44"/>
      <c r="J103" s="44"/>
      <c r="K103" s="44"/>
      <c r="L103" s="48"/>
      <c r="M103" s="232"/>
      <c r="N103" s="233"/>
      <c r="O103" s="88"/>
      <c r="P103" s="88"/>
      <c r="Q103" s="88"/>
      <c r="R103" s="88"/>
      <c r="S103" s="88"/>
      <c r="T103" s="89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U103" s="20" t="s">
        <v>92</v>
      </c>
    </row>
    <row r="104" s="2" customFormat="1" ht="24.15" customHeight="1">
      <c r="A104" s="42"/>
      <c r="B104" s="43"/>
      <c r="C104" s="216" t="s">
        <v>92</v>
      </c>
      <c r="D104" s="216" t="s">
        <v>139</v>
      </c>
      <c r="E104" s="217" t="s">
        <v>248</v>
      </c>
      <c r="F104" s="218" t="s">
        <v>249</v>
      </c>
      <c r="G104" s="219" t="s">
        <v>250</v>
      </c>
      <c r="H104" s="220">
        <v>1.29</v>
      </c>
      <c r="I104" s="221"/>
      <c r="J104" s="222">
        <f>ROUND(I104*H104,2)</f>
        <v>0</v>
      </c>
      <c r="K104" s="218" t="s">
        <v>240</v>
      </c>
      <c r="L104" s="48"/>
      <c r="M104" s="223" t="s">
        <v>44</v>
      </c>
      <c r="N104" s="224" t="s">
        <v>53</v>
      </c>
      <c r="O104" s="88"/>
      <c r="P104" s="225">
        <f>O104*H104</f>
        <v>0</v>
      </c>
      <c r="Q104" s="225">
        <v>0</v>
      </c>
      <c r="R104" s="225">
        <f>Q104*H104</f>
        <v>0</v>
      </c>
      <c r="S104" s="225">
        <v>0</v>
      </c>
      <c r="T104" s="226">
        <f>S104*H104</f>
        <v>0</v>
      </c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R104" s="227" t="s">
        <v>154</v>
      </c>
      <c r="AT104" s="227" t="s">
        <v>139</v>
      </c>
      <c r="AU104" s="227" t="s">
        <v>92</v>
      </c>
      <c r="AY104" s="20" t="s">
        <v>136</v>
      </c>
      <c r="BE104" s="228">
        <f>IF(N104="základní",J104,0)</f>
        <v>0</v>
      </c>
      <c r="BF104" s="228">
        <f>IF(N104="snížená",J104,0)</f>
        <v>0</v>
      </c>
      <c r="BG104" s="228">
        <f>IF(N104="zákl. přenesená",J104,0)</f>
        <v>0</v>
      </c>
      <c r="BH104" s="228">
        <f>IF(N104="sníž. přenesená",J104,0)</f>
        <v>0</v>
      </c>
      <c r="BI104" s="228">
        <f>IF(N104="nulová",J104,0)</f>
        <v>0</v>
      </c>
      <c r="BJ104" s="20" t="s">
        <v>90</v>
      </c>
      <c r="BK104" s="228">
        <f>ROUND(I104*H104,2)</f>
        <v>0</v>
      </c>
      <c r="BL104" s="20" t="s">
        <v>154</v>
      </c>
      <c r="BM104" s="227" t="s">
        <v>251</v>
      </c>
    </row>
    <row r="105" s="2" customFormat="1">
      <c r="A105" s="42"/>
      <c r="B105" s="43"/>
      <c r="C105" s="44"/>
      <c r="D105" s="251" t="s">
        <v>242</v>
      </c>
      <c r="E105" s="44"/>
      <c r="F105" s="252" t="s">
        <v>252</v>
      </c>
      <c r="G105" s="44"/>
      <c r="H105" s="44"/>
      <c r="I105" s="231"/>
      <c r="J105" s="44"/>
      <c r="K105" s="44"/>
      <c r="L105" s="48"/>
      <c r="M105" s="232"/>
      <c r="N105" s="233"/>
      <c r="O105" s="88"/>
      <c r="P105" s="88"/>
      <c r="Q105" s="88"/>
      <c r="R105" s="88"/>
      <c r="S105" s="88"/>
      <c r="T105" s="89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T105" s="20" t="s">
        <v>242</v>
      </c>
      <c r="AU105" s="20" t="s">
        <v>92</v>
      </c>
    </row>
    <row r="106" s="13" customFormat="1">
      <c r="A106" s="13"/>
      <c r="B106" s="234"/>
      <c r="C106" s="235"/>
      <c r="D106" s="229" t="s">
        <v>158</v>
      </c>
      <c r="E106" s="236" t="s">
        <v>44</v>
      </c>
      <c r="F106" s="237" t="s">
        <v>253</v>
      </c>
      <c r="G106" s="235"/>
      <c r="H106" s="238">
        <v>1.29</v>
      </c>
      <c r="I106" s="239"/>
      <c r="J106" s="235"/>
      <c r="K106" s="235"/>
      <c r="L106" s="240"/>
      <c r="M106" s="241"/>
      <c r="N106" s="242"/>
      <c r="O106" s="242"/>
      <c r="P106" s="242"/>
      <c r="Q106" s="242"/>
      <c r="R106" s="242"/>
      <c r="S106" s="242"/>
      <c r="T106" s="24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T106" s="244" t="s">
        <v>158</v>
      </c>
      <c r="AU106" s="244" t="s">
        <v>92</v>
      </c>
      <c r="AV106" s="13" t="s">
        <v>92</v>
      </c>
      <c r="AW106" s="13" t="s">
        <v>42</v>
      </c>
      <c r="AX106" s="13" t="s">
        <v>90</v>
      </c>
      <c r="AY106" s="244" t="s">
        <v>136</v>
      </c>
    </row>
    <row r="107" s="2" customFormat="1">
      <c r="A107" s="42"/>
      <c r="B107" s="43"/>
      <c r="C107" s="44"/>
      <c r="D107" s="229" t="s">
        <v>245</v>
      </c>
      <c r="E107" s="44"/>
      <c r="F107" s="253" t="s">
        <v>246</v>
      </c>
      <c r="G107" s="44"/>
      <c r="H107" s="44"/>
      <c r="I107" s="44"/>
      <c r="J107" s="44"/>
      <c r="K107" s="44"/>
      <c r="L107" s="48"/>
      <c r="M107" s="232"/>
      <c r="N107" s="233"/>
      <c r="O107" s="88"/>
      <c r="P107" s="88"/>
      <c r="Q107" s="88"/>
      <c r="R107" s="88"/>
      <c r="S107" s="88"/>
      <c r="T107" s="89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U107" s="20" t="s">
        <v>92</v>
      </c>
    </row>
    <row r="108" s="2" customFormat="1">
      <c r="A108" s="42"/>
      <c r="B108" s="43"/>
      <c r="C108" s="44"/>
      <c r="D108" s="229" t="s">
        <v>245</v>
      </c>
      <c r="E108" s="44"/>
      <c r="F108" s="254" t="s">
        <v>197</v>
      </c>
      <c r="G108" s="44"/>
      <c r="H108" s="255">
        <v>64.5</v>
      </c>
      <c r="I108" s="44"/>
      <c r="J108" s="44"/>
      <c r="K108" s="44"/>
      <c r="L108" s="48"/>
      <c r="M108" s="232"/>
      <c r="N108" s="233"/>
      <c r="O108" s="88"/>
      <c r="P108" s="88"/>
      <c r="Q108" s="88"/>
      <c r="R108" s="88"/>
      <c r="S108" s="88"/>
      <c r="T108" s="89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U108" s="20" t="s">
        <v>92</v>
      </c>
    </row>
    <row r="109" s="2" customFormat="1">
      <c r="A109" s="42"/>
      <c r="B109" s="43"/>
      <c r="C109" s="44"/>
      <c r="D109" s="229" t="s">
        <v>245</v>
      </c>
      <c r="E109" s="44"/>
      <c r="F109" s="254" t="s">
        <v>247</v>
      </c>
      <c r="G109" s="44"/>
      <c r="H109" s="255">
        <v>64.5</v>
      </c>
      <c r="I109" s="44"/>
      <c r="J109" s="44"/>
      <c r="K109" s="44"/>
      <c r="L109" s="48"/>
      <c r="M109" s="232"/>
      <c r="N109" s="233"/>
      <c r="O109" s="88"/>
      <c r="P109" s="88"/>
      <c r="Q109" s="88"/>
      <c r="R109" s="88"/>
      <c r="S109" s="88"/>
      <c r="T109" s="89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U109" s="20" t="s">
        <v>92</v>
      </c>
    </row>
    <row r="110" s="2" customFormat="1" ht="49.05" customHeight="1">
      <c r="A110" s="42"/>
      <c r="B110" s="43"/>
      <c r="C110" s="216" t="s">
        <v>150</v>
      </c>
      <c r="D110" s="216" t="s">
        <v>139</v>
      </c>
      <c r="E110" s="217" t="s">
        <v>254</v>
      </c>
      <c r="F110" s="218" t="s">
        <v>255</v>
      </c>
      <c r="G110" s="219" t="s">
        <v>196</v>
      </c>
      <c r="H110" s="220">
        <v>1</v>
      </c>
      <c r="I110" s="221"/>
      <c r="J110" s="222">
        <f>ROUND(I110*H110,2)</f>
        <v>0</v>
      </c>
      <c r="K110" s="218" t="s">
        <v>240</v>
      </c>
      <c r="L110" s="48"/>
      <c r="M110" s="223" t="s">
        <v>44</v>
      </c>
      <c r="N110" s="224" t="s">
        <v>53</v>
      </c>
      <c r="O110" s="88"/>
      <c r="P110" s="225">
        <f>O110*H110</f>
        <v>0</v>
      </c>
      <c r="Q110" s="225">
        <v>0.01269</v>
      </c>
      <c r="R110" s="225">
        <f>Q110*H110</f>
        <v>0.01269</v>
      </c>
      <c r="S110" s="225">
        <v>0</v>
      </c>
      <c r="T110" s="226">
        <f>S110*H110</f>
        <v>0</v>
      </c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R110" s="227" t="s">
        <v>154</v>
      </c>
      <c r="AT110" s="227" t="s">
        <v>139</v>
      </c>
      <c r="AU110" s="227" t="s">
        <v>92</v>
      </c>
      <c r="AY110" s="20" t="s">
        <v>136</v>
      </c>
      <c r="BE110" s="228">
        <f>IF(N110="základní",J110,0)</f>
        <v>0</v>
      </c>
      <c r="BF110" s="228">
        <f>IF(N110="snížená",J110,0)</f>
        <v>0</v>
      </c>
      <c r="BG110" s="228">
        <f>IF(N110="zákl. přenesená",J110,0)</f>
        <v>0</v>
      </c>
      <c r="BH110" s="228">
        <f>IF(N110="sníž. přenesená",J110,0)</f>
        <v>0</v>
      </c>
      <c r="BI110" s="228">
        <f>IF(N110="nulová",J110,0)</f>
        <v>0</v>
      </c>
      <c r="BJ110" s="20" t="s">
        <v>90</v>
      </c>
      <c r="BK110" s="228">
        <f>ROUND(I110*H110,2)</f>
        <v>0</v>
      </c>
      <c r="BL110" s="20" t="s">
        <v>154</v>
      </c>
      <c r="BM110" s="227" t="s">
        <v>256</v>
      </c>
    </row>
    <row r="111" s="2" customFormat="1">
      <c r="A111" s="42"/>
      <c r="B111" s="43"/>
      <c r="C111" s="44"/>
      <c r="D111" s="251" t="s">
        <v>242</v>
      </c>
      <c r="E111" s="44"/>
      <c r="F111" s="252" t="s">
        <v>257</v>
      </c>
      <c r="G111" s="44"/>
      <c r="H111" s="44"/>
      <c r="I111" s="231"/>
      <c r="J111" s="44"/>
      <c r="K111" s="44"/>
      <c r="L111" s="48"/>
      <c r="M111" s="232"/>
      <c r="N111" s="233"/>
      <c r="O111" s="88"/>
      <c r="P111" s="88"/>
      <c r="Q111" s="88"/>
      <c r="R111" s="88"/>
      <c r="S111" s="88"/>
      <c r="T111" s="89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T111" s="20" t="s">
        <v>242</v>
      </c>
      <c r="AU111" s="20" t="s">
        <v>92</v>
      </c>
    </row>
    <row r="112" s="13" customFormat="1">
      <c r="A112" s="13"/>
      <c r="B112" s="234"/>
      <c r="C112" s="235"/>
      <c r="D112" s="229" t="s">
        <v>158</v>
      </c>
      <c r="E112" s="236" t="s">
        <v>44</v>
      </c>
      <c r="F112" s="237" t="s">
        <v>90</v>
      </c>
      <c r="G112" s="235"/>
      <c r="H112" s="238">
        <v>1</v>
      </c>
      <c r="I112" s="239"/>
      <c r="J112" s="235"/>
      <c r="K112" s="235"/>
      <c r="L112" s="240"/>
      <c r="M112" s="241"/>
      <c r="N112" s="242"/>
      <c r="O112" s="242"/>
      <c r="P112" s="242"/>
      <c r="Q112" s="242"/>
      <c r="R112" s="242"/>
      <c r="S112" s="242"/>
      <c r="T112" s="24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44" t="s">
        <v>158</v>
      </c>
      <c r="AU112" s="244" t="s">
        <v>92</v>
      </c>
      <c r="AV112" s="13" t="s">
        <v>92</v>
      </c>
      <c r="AW112" s="13" t="s">
        <v>42</v>
      </c>
      <c r="AX112" s="13" t="s">
        <v>82</v>
      </c>
      <c r="AY112" s="244" t="s">
        <v>136</v>
      </c>
    </row>
    <row r="113" s="14" customFormat="1">
      <c r="A113" s="14"/>
      <c r="B113" s="256"/>
      <c r="C113" s="257"/>
      <c r="D113" s="229" t="s">
        <v>158</v>
      </c>
      <c r="E113" s="258" t="s">
        <v>44</v>
      </c>
      <c r="F113" s="259" t="s">
        <v>247</v>
      </c>
      <c r="G113" s="257"/>
      <c r="H113" s="260">
        <v>1</v>
      </c>
      <c r="I113" s="261"/>
      <c r="J113" s="257"/>
      <c r="K113" s="257"/>
      <c r="L113" s="262"/>
      <c r="M113" s="263"/>
      <c r="N113" s="264"/>
      <c r="O113" s="264"/>
      <c r="P113" s="264"/>
      <c r="Q113" s="264"/>
      <c r="R113" s="264"/>
      <c r="S113" s="264"/>
      <c r="T113" s="265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T113" s="266" t="s">
        <v>158</v>
      </c>
      <c r="AU113" s="266" t="s">
        <v>92</v>
      </c>
      <c r="AV113" s="14" t="s">
        <v>154</v>
      </c>
      <c r="AW113" s="14" t="s">
        <v>42</v>
      </c>
      <c r="AX113" s="14" t="s">
        <v>90</v>
      </c>
      <c r="AY113" s="266" t="s">
        <v>136</v>
      </c>
    </row>
    <row r="114" s="2" customFormat="1" ht="16.5" customHeight="1">
      <c r="A114" s="42"/>
      <c r="B114" s="43"/>
      <c r="C114" s="216" t="s">
        <v>154</v>
      </c>
      <c r="D114" s="216" t="s">
        <v>139</v>
      </c>
      <c r="E114" s="217" t="s">
        <v>258</v>
      </c>
      <c r="F114" s="218" t="s">
        <v>259</v>
      </c>
      <c r="G114" s="219" t="s">
        <v>220</v>
      </c>
      <c r="H114" s="220">
        <v>62.880000000000003</v>
      </c>
      <c r="I114" s="221"/>
      <c r="J114" s="222">
        <f>ROUND(I114*H114,2)</f>
        <v>0</v>
      </c>
      <c r="K114" s="218" t="s">
        <v>240</v>
      </c>
      <c r="L114" s="48"/>
      <c r="M114" s="223" t="s">
        <v>44</v>
      </c>
      <c r="N114" s="224" t="s">
        <v>53</v>
      </c>
      <c r="O114" s="88"/>
      <c r="P114" s="225">
        <f>O114*H114</f>
        <v>0</v>
      </c>
      <c r="Q114" s="225">
        <v>0</v>
      </c>
      <c r="R114" s="225">
        <f>Q114*H114</f>
        <v>0</v>
      </c>
      <c r="S114" s="225">
        <v>0</v>
      </c>
      <c r="T114" s="226">
        <f>S114*H114</f>
        <v>0</v>
      </c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R114" s="227" t="s">
        <v>154</v>
      </c>
      <c r="AT114" s="227" t="s">
        <v>139</v>
      </c>
      <c r="AU114" s="227" t="s">
        <v>92</v>
      </c>
      <c r="AY114" s="20" t="s">
        <v>136</v>
      </c>
      <c r="BE114" s="228">
        <f>IF(N114="základní",J114,0)</f>
        <v>0</v>
      </c>
      <c r="BF114" s="228">
        <f>IF(N114="snížená",J114,0)</f>
        <v>0</v>
      </c>
      <c r="BG114" s="228">
        <f>IF(N114="zákl. přenesená",J114,0)</f>
        <v>0</v>
      </c>
      <c r="BH114" s="228">
        <f>IF(N114="sníž. přenesená",J114,0)</f>
        <v>0</v>
      </c>
      <c r="BI114" s="228">
        <f>IF(N114="nulová",J114,0)</f>
        <v>0</v>
      </c>
      <c r="BJ114" s="20" t="s">
        <v>90</v>
      </c>
      <c r="BK114" s="228">
        <f>ROUND(I114*H114,2)</f>
        <v>0</v>
      </c>
      <c r="BL114" s="20" t="s">
        <v>154</v>
      </c>
      <c r="BM114" s="227" t="s">
        <v>260</v>
      </c>
    </row>
    <row r="115" s="2" customFormat="1">
      <c r="A115" s="42"/>
      <c r="B115" s="43"/>
      <c r="C115" s="44"/>
      <c r="D115" s="251" t="s">
        <v>242</v>
      </c>
      <c r="E115" s="44"/>
      <c r="F115" s="252" t="s">
        <v>261</v>
      </c>
      <c r="G115" s="44"/>
      <c r="H115" s="44"/>
      <c r="I115" s="231"/>
      <c r="J115" s="44"/>
      <c r="K115" s="44"/>
      <c r="L115" s="48"/>
      <c r="M115" s="232"/>
      <c r="N115" s="233"/>
      <c r="O115" s="88"/>
      <c r="P115" s="88"/>
      <c r="Q115" s="88"/>
      <c r="R115" s="88"/>
      <c r="S115" s="88"/>
      <c r="T115" s="89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T115" s="20" t="s">
        <v>242</v>
      </c>
      <c r="AU115" s="20" t="s">
        <v>92</v>
      </c>
    </row>
    <row r="116" s="13" customFormat="1">
      <c r="A116" s="13"/>
      <c r="B116" s="234"/>
      <c r="C116" s="235"/>
      <c r="D116" s="229" t="s">
        <v>158</v>
      </c>
      <c r="E116" s="236" t="s">
        <v>218</v>
      </c>
      <c r="F116" s="237" t="s">
        <v>221</v>
      </c>
      <c r="G116" s="235"/>
      <c r="H116" s="238">
        <v>62.880000000000003</v>
      </c>
      <c r="I116" s="239"/>
      <c r="J116" s="235"/>
      <c r="K116" s="235"/>
      <c r="L116" s="240"/>
      <c r="M116" s="241"/>
      <c r="N116" s="242"/>
      <c r="O116" s="242"/>
      <c r="P116" s="242"/>
      <c r="Q116" s="242"/>
      <c r="R116" s="242"/>
      <c r="S116" s="242"/>
      <c r="T116" s="24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T116" s="244" t="s">
        <v>158</v>
      </c>
      <c r="AU116" s="244" t="s">
        <v>92</v>
      </c>
      <c r="AV116" s="13" t="s">
        <v>92</v>
      </c>
      <c r="AW116" s="13" t="s">
        <v>42</v>
      </c>
      <c r="AX116" s="13" t="s">
        <v>90</v>
      </c>
      <c r="AY116" s="244" t="s">
        <v>136</v>
      </c>
    </row>
    <row r="117" s="2" customFormat="1" ht="24.15" customHeight="1">
      <c r="A117" s="42"/>
      <c r="B117" s="43"/>
      <c r="C117" s="216" t="s">
        <v>135</v>
      </c>
      <c r="D117" s="216" t="s">
        <v>139</v>
      </c>
      <c r="E117" s="217" t="s">
        <v>262</v>
      </c>
      <c r="F117" s="218" t="s">
        <v>263</v>
      </c>
      <c r="G117" s="219" t="s">
        <v>200</v>
      </c>
      <c r="H117" s="220">
        <v>62.844999999999999</v>
      </c>
      <c r="I117" s="221"/>
      <c r="J117" s="222">
        <f>ROUND(I117*H117,2)</f>
        <v>0</v>
      </c>
      <c r="K117" s="218" t="s">
        <v>240</v>
      </c>
      <c r="L117" s="48"/>
      <c r="M117" s="223" t="s">
        <v>44</v>
      </c>
      <c r="N117" s="224" t="s">
        <v>53</v>
      </c>
      <c r="O117" s="88"/>
      <c r="P117" s="225">
        <f>O117*H117</f>
        <v>0</v>
      </c>
      <c r="Q117" s="225">
        <v>0</v>
      </c>
      <c r="R117" s="225">
        <f>Q117*H117</f>
        <v>0</v>
      </c>
      <c r="S117" s="225">
        <v>0</v>
      </c>
      <c r="T117" s="226">
        <f>S117*H117</f>
        <v>0</v>
      </c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R117" s="227" t="s">
        <v>154</v>
      </c>
      <c r="AT117" s="227" t="s">
        <v>139</v>
      </c>
      <c r="AU117" s="227" t="s">
        <v>92</v>
      </c>
      <c r="AY117" s="20" t="s">
        <v>136</v>
      </c>
      <c r="BE117" s="228">
        <f>IF(N117="základní",J117,0)</f>
        <v>0</v>
      </c>
      <c r="BF117" s="228">
        <f>IF(N117="snížená",J117,0)</f>
        <v>0</v>
      </c>
      <c r="BG117" s="228">
        <f>IF(N117="zákl. přenesená",J117,0)</f>
        <v>0</v>
      </c>
      <c r="BH117" s="228">
        <f>IF(N117="sníž. přenesená",J117,0)</f>
        <v>0</v>
      </c>
      <c r="BI117" s="228">
        <f>IF(N117="nulová",J117,0)</f>
        <v>0</v>
      </c>
      <c r="BJ117" s="20" t="s">
        <v>90</v>
      </c>
      <c r="BK117" s="228">
        <f>ROUND(I117*H117,2)</f>
        <v>0</v>
      </c>
      <c r="BL117" s="20" t="s">
        <v>154</v>
      </c>
      <c r="BM117" s="227" t="s">
        <v>264</v>
      </c>
    </row>
    <row r="118" s="2" customFormat="1">
      <c r="A118" s="42"/>
      <c r="B118" s="43"/>
      <c r="C118" s="44"/>
      <c r="D118" s="251" t="s">
        <v>242</v>
      </c>
      <c r="E118" s="44"/>
      <c r="F118" s="252" t="s">
        <v>265</v>
      </c>
      <c r="G118" s="44"/>
      <c r="H118" s="44"/>
      <c r="I118" s="231"/>
      <c r="J118" s="44"/>
      <c r="K118" s="44"/>
      <c r="L118" s="48"/>
      <c r="M118" s="232"/>
      <c r="N118" s="233"/>
      <c r="O118" s="88"/>
      <c r="P118" s="88"/>
      <c r="Q118" s="88"/>
      <c r="R118" s="88"/>
      <c r="S118" s="88"/>
      <c r="T118" s="89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T118" s="20" t="s">
        <v>242</v>
      </c>
      <c r="AU118" s="20" t="s">
        <v>92</v>
      </c>
    </row>
    <row r="119" s="13" customFormat="1">
      <c r="A119" s="13"/>
      <c r="B119" s="234"/>
      <c r="C119" s="235"/>
      <c r="D119" s="229" t="s">
        <v>158</v>
      </c>
      <c r="E119" s="236" t="s">
        <v>44</v>
      </c>
      <c r="F119" s="237" t="s">
        <v>213</v>
      </c>
      <c r="G119" s="235"/>
      <c r="H119" s="238">
        <v>125.69</v>
      </c>
      <c r="I119" s="239"/>
      <c r="J119" s="235"/>
      <c r="K119" s="235"/>
      <c r="L119" s="240"/>
      <c r="M119" s="241"/>
      <c r="N119" s="242"/>
      <c r="O119" s="242"/>
      <c r="P119" s="242"/>
      <c r="Q119" s="242"/>
      <c r="R119" s="242"/>
      <c r="S119" s="242"/>
      <c r="T119" s="24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T119" s="244" t="s">
        <v>158</v>
      </c>
      <c r="AU119" s="244" t="s">
        <v>92</v>
      </c>
      <c r="AV119" s="13" t="s">
        <v>92</v>
      </c>
      <c r="AW119" s="13" t="s">
        <v>42</v>
      </c>
      <c r="AX119" s="13" t="s">
        <v>82</v>
      </c>
      <c r="AY119" s="244" t="s">
        <v>136</v>
      </c>
    </row>
    <row r="120" s="15" customFormat="1">
      <c r="A120" s="15"/>
      <c r="B120" s="267"/>
      <c r="C120" s="268"/>
      <c r="D120" s="229" t="s">
        <v>158</v>
      </c>
      <c r="E120" s="269" t="s">
        <v>211</v>
      </c>
      <c r="F120" s="270" t="s">
        <v>266</v>
      </c>
      <c r="G120" s="268"/>
      <c r="H120" s="271">
        <v>125.69</v>
      </c>
      <c r="I120" s="272"/>
      <c r="J120" s="268"/>
      <c r="K120" s="268"/>
      <c r="L120" s="273"/>
      <c r="M120" s="274"/>
      <c r="N120" s="275"/>
      <c r="O120" s="275"/>
      <c r="P120" s="275"/>
      <c r="Q120" s="275"/>
      <c r="R120" s="275"/>
      <c r="S120" s="275"/>
      <c r="T120" s="276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T120" s="277" t="s">
        <v>158</v>
      </c>
      <c r="AU120" s="277" t="s">
        <v>92</v>
      </c>
      <c r="AV120" s="15" t="s">
        <v>150</v>
      </c>
      <c r="AW120" s="15" t="s">
        <v>42</v>
      </c>
      <c r="AX120" s="15" t="s">
        <v>82</v>
      </c>
      <c r="AY120" s="277" t="s">
        <v>136</v>
      </c>
    </row>
    <row r="121" s="13" customFormat="1">
      <c r="A121" s="13"/>
      <c r="B121" s="234"/>
      <c r="C121" s="235"/>
      <c r="D121" s="229" t="s">
        <v>158</v>
      </c>
      <c r="E121" s="236" t="s">
        <v>44</v>
      </c>
      <c r="F121" s="237" t="s">
        <v>267</v>
      </c>
      <c r="G121" s="235"/>
      <c r="H121" s="238">
        <v>62.844999999999999</v>
      </c>
      <c r="I121" s="239"/>
      <c r="J121" s="235"/>
      <c r="K121" s="235"/>
      <c r="L121" s="240"/>
      <c r="M121" s="241"/>
      <c r="N121" s="242"/>
      <c r="O121" s="242"/>
      <c r="P121" s="242"/>
      <c r="Q121" s="242"/>
      <c r="R121" s="242"/>
      <c r="S121" s="242"/>
      <c r="T121" s="24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44" t="s">
        <v>158</v>
      </c>
      <c r="AU121" s="244" t="s">
        <v>92</v>
      </c>
      <c r="AV121" s="13" t="s">
        <v>92</v>
      </c>
      <c r="AW121" s="13" t="s">
        <v>42</v>
      </c>
      <c r="AX121" s="13" t="s">
        <v>90</v>
      </c>
      <c r="AY121" s="244" t="s">
        <v>136</v>
      </c>
    </row>
    <row r="122" s="2" customFormat="1">
      <c r="A122" s="42"/>
      <c r="B122" s="43"/>
      <c r="C122" s="44"/>
      <c r="D122" s="229" t="s">
        <v>245</v>
      </c>
      <c r="E122" s="44"/>
      <c r="F122" s="253" t="s">
        <v>268</v>
      </c>
      <c r="G122" s="44"/>
      <c r="H122" s="44"/>
      <c r="I122" s="44"/>
      <c r="J122" s="44"/>
      <c r="K122" s="44"/>
      <c r="L122" s="48"/>
      <c r="M122" s="232"/>
      <c r="N122" s="233"/>
      <c r="O122" s="88"/>
      <c r="P122" s="88"/>
      <c r="Q122" s="88"/>
      <c r="R122" s="88"/>
      <c r="S122" s="88"/>
      <c r="T122" s="89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U122" s="20" t="s">
        <v>92</v>
      </c>
    </row>
    <row r="123" s="2" customFormat="1">
      <c r="A123" s="42"/>
      <c r="B123" s="43"/>
      <c r="C123" s="44"/>
      <c r="D123" s="229" t="s">
        <v>245</v>
      </c>
      <c r="E123" s="44"/>
      <c r="F123" s="254" t="s">
        <v>213</v>
      </c>
      <c r="G123" s="44"/>
      <c r="H123" s="255">
        <v>125.69</v>
      </c>
      <c r="I123" s="44"/>
      <c r="J123" s="44"/>
      <c r="K123" s="44"/>
      <c r="L123" s="48"/>
      <c r="M123" s="232"/>
      <c r="N123" s="233"/>
      <c r="O123" s="88"/>
      <c r="P123" s="88"/>
      <c r="Q123" s="88"/>
      <c r="R123" s="88"/>
      <c r="S123" s="88"/>
      <c r="T123" s="89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U123" s="20" t="s">
        <v>92</v>
      </c>
    </row>
    <row r="124" s="2" customFormat="1">
      <c r="A124" s="42"/>
      <c r="B124" s="43"/>
      <c r="C124" s="44"/>
      <c r="D124" s="229" t="s">
        <v>245</v>
      </c>
      <c r="E124" s="44"/>
      <c r="F124" s="254" t="s">
        <v>266</v>
      </c>
      <c r="G124" s="44"/>
      <c r="H124" s="255">
        <v>125.69</v>
      </c>
      <c r="I124" s="44"/>
      <c r="J124" s="44"/>
      <c r="K124" s="44"/>
      <c r="L124" s="48"/>
      <c r="M124" s="232"/>
      <c r="N124" s="233"/>
      <c r="O124" s="88"/>
      <c r="P124" s="88"/>
      <c r="Q124" s="88"/>
      <c r="R124" s="88"/>
      <c r="S124" s="88"/>
      <c r="T124" s="89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U124" s="20" t="s">
        <v>92</v>
      </c>
    </row>
    <row r="125" s="2" customFormat="1" ht="24.15" customHeight="1">
      <c r="A125" s="42"/>
      <c r="B125" s="43"/>
      <c r="C125" s="216" t="s">
        <v>163</v>
      </c>
      <c r="D125" s="216" t="s">
        <v>139</v>
      </c>
      <c r="E125" s="217" t="s">
        <v>269</v>
      </c>
      <c r="F125" s="218" t="s">
        <v>270</v>
      </c>
      <c r="G125" s="219" t="s">
        <v>200</v>
      </c>
      <c r="H125" s="220">
        <v>62.844999999999999</v>
      </c>
      <c r="I125" s="221"/>
      <c r="J125" s="222">
        <f>ROUND(I125*H125,2)</f>
        <v>0</v>
      </c>
      <c r="K125" s="218" t="s">
        <v>240</v>
      </c>
      <c r="L125" s="48"/>
      <c r="M125" s="223" t="s">
        <v>44</v>
      </c>
      <c r="N125" s="224" t="s">
        <v>53</v>
      </c>
      <c r="O125" s="88"/>
      <c r="P125" s="225">
        <f>O125*H125</f>
        <v>0</v>
      </c>
      <c r="Q125" s="225">
        <v>0</v>
      </c>
      <c r="R125" s="225">
        <f>Q125*H125</f>
        <v>0</v>
      </c>
      <c r="S125" s="225">
        <v>0</v>
      </c>
      <c r="T125" s="226">
        <f>S125*H125</f>
        <v>0</v>
      </c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R125" s="227" t="s">
        <v>154</v>
      </c>
      <c r="AT125" s="227" t="s">
        <v>139</v>
      </c>
      <c r="AU125" s="227" t="s">
        <v>92</v>
      </c>
      <c r="AY125" s="20" t="s">
        <v>136</v>
      </c>
      <c r="BE125" s="228">
        <f>IF(N125="základní",J125,0)</f>
        <v>0</v>
      </c>
      <c r="BF125" s="228">
        <f>IF(N125="snížená",J125,0)</f>
        <v>0</v>
      </c>
      <c r="BG125" s="228">
        <f>IF(N125="zákl. přenesená",J125,0)</f>
        <v>0</v>
      </c>
      <c r="BH125" s="228">
        <f>IF(N125="sníž. přenesená",J125,0)</f>
        <v>0</v>
      </c>
      <c r="BI125" s="228">
        <f>IF(N125="nulová",J125,0)</f>
        <v>0</v>
      </c>
      <c r="BJ125" s="20" t="s">
        <v>90</v>
      </c>
      <c r="BK125" s="228">
        <f>ROUND(I125*H125,2)</f>
        <v>0</v>
      </c>
      <c r="BL125" s="20" t="s">
        <v>154</v>
      </c>
      <c r="BM125" s="227" t="s">
        <v>271</v>
      </c>
    </row>
    <row r="126" s="2" customFormat="1">
      <c r="A126" s="42"/>
      <c r="B126" s="43"/>
      <c r="C126" s="44"/>
      <c r="D126" s="251" t="s">
        <v>242</v>
      </c>
      <c r="E126" s="44"/>
      <c r="F126" s="252" t="s">
        <v>272</v>
      </c>
      <c r="G126" s="44"/>
      <c r="H126" s="44"/>
      <c r="I126" s="231"/>
      <c r="J126" s="44"/>
      <c r="K126" s="44"/>
      <c r="L126" s="48"/>
      <c r="M126" s="232"/>
      <c r="N126" s="233"/>
      <c r="O126" s="88"/>
      <c r="P126" s="88"/>
      <c r="Q126" s="88"/>
      <c r="R126" s="88"/>
      <c r="S126" s="88"/>
      <c r="T126" s="89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T126" s="20" t="s">
        <v>242</v>
      </c>
      <c r="AU126" s="20" t="s">
        <v>92</v>
      </c>
    </row>
    <row r="127" s="13" customFormat="1">
      <c r="A127" s="13"/>
      <c r="B127" s="234"/>
      <c r="C127" s="235"/>
      <c r="D127" s="229" t="s">
        <v>158</v>
      </c>
      <c r="E127" s="236" t="s">
        <v>44</v>
      </c>
      <c r="F127" s="237" t="s">
        <v>273</v>
      </c>
      <c r="G127" s="235"/>
      <c r="H127" s="238">
        <v>62.844999999999999</v>
      </c>
      <c r="I127" s="239"/>
      <c r="J127" s="235"/>
      <c r="K127" s="235"/>
      <c r="L127" s="240"/>
      <c r="M127" s="241"/>
      <c r="N127" s="242"/>
      <c r="O127" s="242"/>
      <c r="P127" s="242"/>
      <c r="Q127" s="242"/>
      <c r="R127" s="242"/>
      <c r="S127" s="242"/>
      <c r="T127" s="24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44" t="s">
        <v>158</v>
      </c>
      <c r="AU127" s="244" t="s">
        <v>92</v>
      </c>
      <c r="AV127" s="13" t="s">
        <v>92</v>
      </c>
      <c r="AW127" s="13" t="s">
        <v>42</v>
      </c>
      <c r="AX127" s="13" t="s">
        <v>90</v>
      </c>
      <c r="AY127" s="244" t="s">
        <v>136</v>
      </c>
    </row>
    <row r="128" s="2" customFormat="1">
      <c r="A128" s="42"/>
      <c r="B128" s="43"/>
      <c r="C128" s="44"/>
      <c r="D128" s="229" t="s">
        <v>245</v>
      </c>
      <c r="E128" s="44"/>
      <c r="F128" s="253" t="s">
        <v>268</v>
      </c>
      <c r="G128" s="44"/>
      <c r="H128" s="44"/>
      <c r="I128" s="44"/>
      <c r="J128" s="44"/>
      <c r="K128" s="44"/>
      <c r="L128" s="48"/>
      <c r="M128" s="232"/>
      <c r="N128" s="233"/>
      <c r="O128" s="88"/>
      <c r="P128" s="88"/>
      <c r="Q128" s="88"/>
      <c r="R128" s="88"/>
      <c r="S128" s="88"/>
      <c r="T128" s="89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U128" s="20" t="s">
        <v>92</v>
      </c>
    </row>
    <row r="129" s="2" customFormat="1">
      <c r="A129" s="42"/>
      <c r="B129" s="43"/>
      <c r="C129" s="44"/>
      <c r="D129" s="229" t="s">
        <v>245</v>
      </c>
      <c r="E129" s="44"/>
      <c r="F129" s="254" t="s">
        <v>213</v>
      </c>
      <c r="G129" s="44"/>
      <c r="H129" s="255">
        <v>125.69</v>
      </c>
      <c r="I129" s="44"/>
      <c r="J129" s="44"/>
      <c r="K129" s="44"/>
      <c r="L129" s="48"/>
      <c r="M129" s="232"/>
      <c r="N129" s="233"/>
      <c r="O129" s="88"/>
      <c r="P129" s="88"/>
      <c r="Q129" s="88"/>
      <c r="R129" s="88"/>
      <c r="S129" s="88"/>
      <c r="T129" s="89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U129" s="20" t="s">
        <v>92</v>
      </c>
    </row>
    <row r="130" s="2" customFormat="1">
      <c r="A130" s="42"/>
      <c r="B130" s="43"/>
      <c r="C130" s="44"/>
      <c r="D130" s="229" t="s">
        <v>245</v>
      </c>
      <c r="E130" s="44"/>
      <c r="F130" s="254" t="s">
        <v>266</v>
      </c>
      <c r="G130" s="44"/>
      <c r="H130" s="255">
        <v>125.69</v>
      </c>
      <c r="I130" s="44"/>
      <c r="J130" s="44"/>
      <c r="K130" s="44"/>
      <c r="L130" s="48"/>
      <c r="M130" s="232"/>
      <c r="N130" s="233"/>
      <c r="O130" s="88"/>
      <c r="P130" s="88"/>
      <c r="Q130" s="88"/>
      <c r="R130" s="88"/>
      <c r="S130" s="88"/>
      <c r="T130" s="89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U130" s="20" t="s">
        <v>92</v>
      </c>
    </row>
    <row r="131" s="2" customFormat="1" ht="24.15" customHeight="1">
      <c r="A131" s="42"/>
      <c r="B131" s="43"/>
      <c r="C131" s="216" t="s">
        <v>168</v>
      </c>
      <c r="D131" s="216" t="s">
        <v>139</v>
      </c>
      <c r="E131" s="217" t="s">
        <v>274</v>
      </c>
      <c r="F131" s="218" t="s">
        <v>275</v>
      </c>
      <c r="G131" s="219" t="s">
        <v>200</v>
      </c>
      <c r="H131" s="220">
        <v>1.8999999999999999</v>
      </c>
      <c r="I131" s="221"/>
      <c r="J131" s="222">
        <f>ROUND(I131*H131,2)</f>
        <v>0</v>
      </c>
      <c r="K131" s="218" t="s">
        <v>240</v>
      </c>
      <c r="L131" s="48"/>
      <c r="M131" s="223" t="s">
        <v>44</v>
      </c>
      <c r="N131" s="224" t="s">
        <v>53</v>
      </c>
      <c r="O131" s="88"/>
      <c r="P131" s="225">
        <f>O131*H131</f>
        <v>0</v>
      </c>
      <c r="Q131" s="225">
        <v>0</v>
      </c>
      <c r="R131" s="225">
        <f>Q131*H131</f>
        <v>0</v>
      </c>
      <c r="S131" s="225">
        <v>0</v>
      </c>
      <c r="T131" s="226">
        <f>S131*H131</f>
        <v>0</v>
      </c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R131" s="227" t="s">
        <v>154</v>
      </c>
      <c r="AT131" s="227" t="s">
        <v>139</v>
      </c>
      <c r="AU131" s="227" t="s">
        <v>92</v>
      </c>
      <c r="AY131" s="20" t="s">
        <v>136</v>
      </c>
      <c r="BE131" s="228">
        <f>IF(N131="základní",J131,0)</f>
        <v>0</v>
      </c>
      <c r="BF131" s="228">
        <f>IF(N131="snížená",J131,0)</f>
        <v>0</v>
      </c>
      <c r="BG131" s="228">
        <f>IF(N131="zákl. přenesená",J131,0)</f>
        <v>0</v>
      </c>
      <c r="BH131" s="228">
        <f>IF(N131="sníž. přenesená",J131,0)</f>
        <v>0</v>
      </c>
      <c r="BI131" s="228">
        <f>IF(N131="nulová",J131,0)</f>
        <v>0</v>
      </c>
      <c r="BJ131" s="20" t="s">
        <v>90</v>
      </c>
      <c r="BK131" s="228">
        <f>ROUND(I131*H131,2)</f>
        <v>0</v>
      </c>
      <c r="BL131" s="20" t="s">
        <v>154</v>
      </c>
      <c r="BM131" s="227" t="s">
        <v>276</v>
      </c>
    </row>
    <row r="132" s="2" customFormat="1">
      <c r="A132" s="42"/>
      <c r="B132" s="43"/>
      <c r="C132" s="44"/>
      <c r="D132" s="251" t="s">
        <v>242</v>
      </c>
      <c r="E132" s="44"/>
      <c r="F132" s="252" t="s">
        <v>277</v>
      </c>
      <c r="G132" s="44"/>
      <c r="H132" s="44"/>
      <c r="I132" s="231"/>
      <c r="J132" s="44"/>
      <c r="K132" s="44"/>
      <c r="L132" s="48"/>
      <c r="M132" s="232"/>
      <c r="N132" s="233"/>
      <c r="O132" s="88"/>
      <c r="P132" s="88"/>
      <c r="Q132" s="88"/>
      <c r="R132" s="88"/>
      <c r="S132" s="88"/>
      <c r="T132" s="89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T132" s="20" t="s">
        <v>242</v>
      </c>
      <c r="AU132" s="20" t="s">
        <v>92</v>
      </c>
    </row>
    <row r="133" s="13" customFormat="1">
      <c r="A133" s="13"/>
      <c r="B133" s="234"/>
      <c r="C133" s="235"/>
      <c r="D133" s="229" t="s">
        <v>158</v>
      </c>
      <c r="E133" s="236" t="s">
        <v>44</v>
      </c>
      <c r="F133" s="237" t="s">
        <v>278</v>
      </c>
      <c r="G133" s="235"/>
      <c r="H133" s="238">
        <v>1.8999999999999999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158</v>
      </c>
      <c r="AU133" s="244" t="s">
        <v>92</v>
      </c>
      <c r="AV133" s="13" t="s">
        <v>92</v>
      </c>
      <c r="AW133" s="13" t="s">
        <v>42</v>
      </c>
      <c r="AX133" s="13" t="s">
        <v>82</v>
      </c>
      <c r="AY133" s="244" t="s">
        <v>136</v>
      </c>
    </row>
    <row r="134" s="14" customFormat="1">
      <c r="A134" s="14"/>
      <c r="B134" s="256"/>
      <c r="C134" s="257"/>
      <c r="D134" s="229" t="s">
        <v>158</v>
      </c>
      <c r="E134" s="258" t="s">
        <v>44</v>
      </c>
      <c r="F134" s="259" t="s">
        <v>247</v>
      </c>
      <c r="G134" s="257"/>
      <c r="H134" s="260">
        <v>1.8999999999999999</v>
      </c>
      <c r="I134" s="261"/>
      <c r="J134" s="257"/>
      <c r="K134" s="257"/>
      <c r="L134" s="262"/>
      <c r="M134" s="263"/>
      <c r="N134" s="264"/>
      <c r="O134" s="264"/>
      <c r="P134" s="264"/>
      <c r="Q134" s="264"/>
      <c r="R134" s="264"/>
      <c r="S134" s="264"/>
      <c r="T134" s="265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T134" s="266" t="s">
        <v>158</v>
      </c>
      <c r="AU134" s="266" t="s">
        <v>92</v>
      </c>
      <c r="AV134" s="14" t="s">
        <v>154</v>
      </c>
      <c r="AW134" s="14" t="s">
        <v>42</v>
      </c>
      <c r="AX134" s="14" t="s">
        <v>90</v>
      </c>
      <c r="AY134" s="266" t="s">
        <v>136</v>
      </c>
    </row>
    <row r="135" s="2" customFormat="1" ht="33" customHeight="1">
      <c r="A135" s="42"/>
      <c r="B135" s="43"/>
      <c r="C135" s="216" t="s">
        <v>172</v>
      </c>
      <c r="D135" s="216" t="s">
        <v>139</v>
      </c>
      <c r="E135" s="217" t="s">
        <v>279</v>
      </c>
      <c r="F135" s="218" t="s">
        <v>280</v>
      </c>
      <c r="G135" s="219" t="s">
        <v>196</v>
      </c>
      <c r="H135" s="220">
        <v>7</v>
      </c>
      <c r="I135" s="221"/>
      <c r="J135" s="222">
        <f>ROUND(I135*H135,2)</f>
        <v>0</v>
      </c>
      <c r="K135" s="218" t="s">
        <v>240</v>
      </c>
      <c r="L135" s="48"/>
      <c r="M135" s="223" t="s">
        <v>44</v>
      </c>
      <c r="N135" s="224" t="s">
        <v>53</v>
      </c>
      <c r="O135" s="88"/>
      <c r="P135" s="225">
        <f>O135*H135</f>
        <v>0</v>
      </c>
      <c r="Q135" s="225">
        <v>0.001</v>
      </c>
      <c r="R135" s="225">
        <f>Q135*H135</f>
        <v>0.0070000000000000001</v>
      </c>
      <c r="S135" s="225">
        <v>0</v>
      </c>
      <c r="T135" s="226">
        <f>S135*H135</f>
        <v>0</v>
      </c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R135" s="227" t="s">
        <v>154</v>
      </c>
      <c r="AT135" s="227" t="s">
        <v>139</v>
      </c>
      <c r="AU135" s="227" t="s">
        <v>92</v>
      </c>
      <c r="AY135" s="20" t="s">
        <v>136</v>
      </c>
      <c r="BE135" s="228">
        <f>IF(N135="základní",J135,0)</f>
        <v>0</v>
      </c>
      <c r="BF135" s="228">
        <f>IF(N135="snížená",J135,0)</f>
        <v>0</v>
      </c>
      <c r="BG135" s="228">
        <f>IF(N135="zákl. přenesená",J135,0)</f>
        <v>0</v>
      </c>
      <c r="BH135" s="228">
        <f>IF(N135="sníž. přenesená",J135,0)</f>
        <v>0</v>
      </c>
      <c r="BI135" s="228">
        <f>IF(N135="nulová",J135,0)</f>
        <v>0</v>
      </c>
      <c r="BJ135" s="20" t="s">
        <v>90</v>
      </c>
      <c r="BK135" s="228">
        <f>ROUND(I135*H135,2)</f>
        <v>0</v>
      </c>
      <c r="BL135" s="20" t="s">
        <v>154</v>
      </c>
      <c r="BM135" s="227" t="s">
        <v>281</v>
      </c>
    </row>
    <row r="136" s="2" customFormat="1">
      <c r="A136" s="42"/>
      <c r="B136" s="43"/>
      <c r="C136" s="44"/>
      <c r="D136" s="251" t="s">
        <v>242</v>
      </c>
      <c r="E136" s="44"/>
      <c r="F136" s="252" t="s">
        <v>282</v>
      </c>
      <c r="G136" s="44"/>
      <c r="H136" s="44"/>
      <c r="I136" s="231"/>
      <c r="J136" s="44"/>
      <c r="K136" s="44"/>
      <c r="L136" s="48"/>
      <c r="M136" s="232"/>
      <c r="N136" s="233"/>
      <c r="O136" s="88"/>
      <c r="P136" s="88"/>
      <c r="Q136" s="88"/>
      <c r="R136" s="88"/>
      <c r="S136" s="88"/>
      <c r="T136" s="89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T136" s="20" t="s">
        <v>242</v>
      </c>
      <c r="AU136" s="20" t="s">
        <v>92</v>
      </c>
    </row>
    <row r="137" s="13" customFormat="1">
      <c r="A137" s="13"/>
      <c r="B137" s="234"/>
      <c r="C137" s="235"/>
      <c r="D137" s="229" t="s">
        <v>158</v>
      </c>
      <c r="E137" s="236" t="s">
        <v>44</v>
      </c>
      <c r="F137" s="237" t="s">
        <v>168</v>
      </c>
      <c r="G137" s="235"/>
      <c r="H137" s="238">
        <v>7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158</v>
      </c>
      <c r="AU137" s="244" t="s">
        <v>92</v>
      </c>
      <c r="AV137" s="13" t="s">
        <v>92</v>
      </c>
      <c r="AW137" s="13" t="s">
        <v>42</v>
      </c>
      <c r="AX137" s="13" t="s">
        <v>90</v>
      </c>
      <c r="AY137" s="244" t="s">
        <v>136</v>
      </c>
    </row>
    <row r="138" s="2" customFormat="1" ht="21.75" customHeight="1">
      <c r="A138" s="42"/>
      <c r="B138" s="43"/>
      <c r="C138" s="216" t="s">
        <v>178</v>
      </c>
      <c r="D138" s="216" t="s">
        <v>139</v>
      </c>
      <c r="E138" s="217" t="s">
        <v>283</v>
      </c>
      <c r="F138" s="218" t="s">
        <v>284</v>
      </c>
      <c r="G138" s="219" t="s">
        <v>220</v>
      </c>
      <c r="H138" s="220">
        <v>208.06999999999999</v>
      </c>
      <c r="I138" s="221"/>
      <c r="J138" s="222">
        <f>ROUND(I138*H138,2)</f>
        <v>0</v>
      </c>
      <c r="K138" s="218" t="s">
        <v>240</v>
      </c>
      <c r="L138" s="48"/>
      <c r="M138" s="223" t="s">
        <v>44</v>
      </c>
      <c r="N138" s="224" t="s">
        <v>53</v>
      </c>
      <c r="O138" s="88"/>
      <c r="P138" s="225">
        <f>O138*H138</f>
        <v>0</v>
      </c>
      <c r="Q138" s="225">
        <v>0.00084000000000000003</v>
      </c>
      <c r="R138" s="225">
        <f>Q138*H138</f>
        <v>0.17477880000000001</v>
      </c>
      <c r="S138" s="225">
        <v>0</v>
      </c>
      <c r="T138" s="226">
        <f>S138*H138</f>
        <v>0</v>
      </c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R138" s="227" t="s">
        <v>154</v>
      </c>
      <c r="AT138" s="227" t="s">
        <v>139</v>
      </c>
      <c r="AU138" s="227" t="s">
        <v>92</v>
      </c>
      <c r="AY138" s="20" t="s">
        <v>136</v>
      </c>
      <c r="BE138" s="228">
        <f>IF(N138="základní",J138,0)</f>
        <v>0</v>
      </c>
      <c r="BF138" s="228">
        <f>IF(N138="snížená",J138,0)</f>
        <v>0</v>
      </c>
      <c r="BG138" s="228">
        <f>IF(N138="zákl. přenesená",J138,0)</f>
        <v>0</v>
      </c>
      <c r="BH138" s="228">
        <f>IF(N138="sníž. přenesená",J138,0)</f>
        <v>0</v>
      </c>
      <c r="BI138" s="228">
        <f>IF(N138="nulová",J138,0)</f>
        <v>0</v>
      </c>
      <c r="BJ138" s="20" t="s">
        <v>90</v>
      </c>
      <c r="BK138" s="228">
        <f>ROUND(I138*H138,2)</f>
        <v>0</v>
      </c>
      <c r="BL138" s="20" t="s">
        <v>154</v>
      </c>
      <c r="BM138" s="227" t="s">
        <v>285</v>
      </c>
    </row>
    <row r="139" s="2" customFormat="1">
      <c r="A139" s="42"/>
      <c r="B139" s="43"/>
      <c r="C139" s="44"/>
      <c r="D139" s="251" t="s">
        <v>242</v>
      </c>
      <c r="E139" s="44"/>
      <c r="F139" s="252" t="s">
        <v>286</v>
      </c>
      <c r="G139" s="44"/>
      <c r="H139" s="44"/>
      <c r="I139" s="231"/>
      <c r="J139" s="44"/>
      <c r="K139" s="44"/>
      <c r="L139" s="48"/>
      <c r="M139" s="232"/>
      <c r="N139" s="233"/>
      <c r="O139" s="88"/>
      <c r="P139" s="88"/>
      <c r="Q139" s="88"/>
      <c r="R139" s="88"/>
      <c r="S139" s="88"/>
      <c r="T139" s="89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T139" s="20" t="s">
        <v>242</v>
      </c>
      <c r="AU139" s="20" t="s">
        <v>92</v>
      </c>
    </row>
    <row r="140" s="13" customFormat="1">
      <c r="A140" s="13"/>
      <c r="B140" s="234"/>
      <c r="C140" s="235"/>
      <c r="D140" s="229" t="s">
        <v>158</v>
      </c>
      <c r="E140" s="236" t="s">
        <v>44</v>
      </c>
      <c r="F140" s="237" t="s">
        <v>287</v>
      </c>
      <c r="G140" s="235"/>
      <c r="H140" s="238">
        <v>208.06999999999999</v>
      </c>
      <c r="I140" s="239"/>
      <c r="J140" s="235"/>
      <c r="K140" s="235"/>
      <c r="L140" s="240"/>
      <c r="M140" s="241"/>
      <c r="N140" s="242"/>
      <c r="O140" s="242"/>
      <c r="P140" s="242"/>
      <c r="Q140" s="242"/>
      <c r="R140" s="242"/>
      <c r="S140" s="242"/>
      <c r="T140" s="24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44" t="s">
        <v>158</v>
      </c>
      <c r="AU140" s="244" t="s">
        <v>92</v>
      </c>
      <c r="AV140" s="13" t="s">
        <v>92</v>
      </c>
      <c r="AW140" s="13" t="s">
        <v>42</v>
      </c>
      <c r="AX140" s="13" t="s">
        <v>82</v>
      </c>
      <c r="AY140" s="244" t="s">
        <v>136</v>
      </c>
    </row>
    <row r="141" s="14" customFormat="1">
      <c r="A141" s="14"/>
      <c r="B141" s="256"/>
      <c r="C141" s="257"/>
      <c r="D141" s="229" t="s">
        <v>158</v>
      </c>
      <c r="E141" s="258" t="s">
        <v>44</v>
      </c>
      <c r="F141" s="259" t="s">
        <v>247</v>
      </c>
      <c r="G141" s="257"/>
      <c r="H141" s="260">
        <v>208.06999999999999</v>
      </c>
      <c r="I141" s="261"/>
      <c r="J141" s="257"/>
      <c r="K141" s="257"/>
      <c r="L141" s="262"/>
      <c r="M141" s="263"/>
      <c r="N141" s="264"/>
      <c r="O141" s="264"/>
      <c r="P141" s="264"/>
      <c r="Q141" s="264"/>
      <c r="R141" s="264"/>
      <c r="S141" s="264"/>
      <c r="T141" s="265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T141" s="266" t="s">
        <v>158</v>
      </c>
      <c r="AU141" s="266" t="s">
        <v>92</v>
      </c>
      <c r="AV141" s="14" t="s">
        <v>154</v>
      </c>
      <c r="AW141" s="14" t="s">
        <v>42</v>
      </c>
      <c r="AX141" s="14" t="s">
        <v>90</v>
      </c>
      <c r="AY141" s="266" t="s">
        <v>136</v>
      </c>
    </row>
    <row r="142" s="2" customFormat="1" ht="24.15" customHeight="1">
      <c r="A142" s="42"/>
      <c r="B142" s="43"/>
      <c r="C142" s="216" t="s">
        <v>181</v>
      </c>
      <c r="D142" s="216" t="s">
        <v>139</v>
      </c>
      <c r="E142" s="217" t="s">
        <v>288</v>
      </c>
      <c r="F142" s="218" t="s">
        <v>289</v>
      </c>
      <c r="G142" s="219" t="s">
        <v>220</v>
      </c>
      <c r="H142" s="220">
        <v>208.06999999999999</v>
      </c>
      <c r="I142" s="221"/>
      <c r="J142" s="222">
        <f>ROUND(I142*H142,2)</f>
        <v>0</v>
      </c>
      <c r="K142" s="218" t="s">
        <v>240</v>
      </c>
      <c r="L142" s="48"/>
      <c r="M142" s="223" t="s">
        <v>44</v>
      </c>
      <c r="N142" s="224" t="s">
        <v>53</v>
      </c>
      <c r="O142" s="88"/>
      <c r="P142" s="225">
        <f>O142*H142</f>
        <v>0</v>
      </c>
      <c r="Q142" s="225">
        <v>0</v>
      </c>
      <c r="R142" s="225">
        <f>Q142*H142</f>
        <v>0</v>
      </c>
      <c r="S142" s="225">
        <v>0</v>
      </c>
      <c r="T142" s="226">
        <f>S142*H142</f>
        <v>0</v>
      </c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R142" s="227" t="s">
        <v>154</v>
      </c>
      <c r="AT142" s="227" t="s">
        <v>139</v>
      </c>
      <c r="AU142" s="227" t="s">
        <v>92</v>
      </c>
      <c r="AY142" s="20" t="s">
        <v>136</v>
      </c>
      <c r="BE142" s="228">
        <f>IF(N142="základní",J142,0)</f>
        <v>0</v>
      </c>
      <c r="BF142" s="228">
        <f>IF(N142="snížená",J142,0)</f>
        <v>0</v>
      </c>
      <c r="BG142" s="228">
        <f>IF(N142="zákl. přenesená",J142,0)</f>
        <v>0</v>
      </c>
      <c r="BH142" s="228">
        <f>IF(N142="sníž. přenesená",J142,0)</f>
        <v>0</v>
      </c>
      <c r="BI142" s="228">
        <f>IF(N142="nulová",J142,0)</f>
        <v>0</v>
      </c>
      <c r="BJ142" s="20" t="s">
        <v>90</v>
      </c>
      <c r="BK142" s="228">
        <f>ROUND(I142*H142,2)</f>
        <v>0</v>
      </c>
      <c r="BL142" s="20" t="s">
        <v>154</v>
      </c>
      <c r="BM142" s="227" t="s">
        <v>290</v>
      </c>
    </row>
    <row r="143" s="2" customFormat="1">
      <c r="A143" s="42"/>
      <c r="B143" s="43"/>
      <c r="C143" s="44"/>
      <c r="D143" s="251" t="s">
        <v>242</v>
      </c>
      <c r="E143" s="44"/>
      <c r="F143" s="252" t="s">
        <v>291</v>
      </c>
      <c r="G143" s="44"/>
      <c r="H143" s="44"/>
      <c r="I143" s="231"/>
      <c r="J143" s="44"/>
      <c r="K143" s="44"/>
      <c r="L143" s="48"/>
      <c r="M143" s="232"/>
      <c r="N143" s="233"/>
      <c r="O143" s="88"/>
      <c r="P143" s="88"/>
      <c r="Q143" s="88"/>
      <c r="R143" s="88"/>
      <c r="S143" s="88"/>
      <c r="T143" s="89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T143" s="20" t="s">
        <v>242</v>
      </c>
      <c r="AU143" s="20" t="s">
        <v>92</v>
      </c>
    </row>
    <row r="144" s="13" customFormat="1">
      <c r="A144" s="13"/>
      <c r="B144" s="234"/>
      <c r="C144" s="235"/>
      <c r="D144" s="229" t="s">
        <v>158</v>
      </c>
      <c r="E144" s="236" t="s">
        <v>44</v>
      </c>
      <c r="F144" s="237" t="s">
        <v>287</v>
      </c>
      <c r="G144" s="235"/>
      <c r="H144" s="238">
        <v>208.06999999999999</v>
      </c>
      <c r="I144" s="239"/>
      <c r="J144" s="235"/>
      <c r="K144" s="235"/>
      <c r="L144" s="240"/>
      <c r="M144" s="241"/>
      <c r="N144" s="242"/>
      <c r="O144" s="242"/>
      <c r="P144" s="242"/>
      <c r="Q144" s="242"/>
      <c r="R144" s="242"/>
      <c r="S144" s="242"/>
      <c r="T144" s="24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T144" s="244" t="s">
        <v>158</v>
      </c>
      <c r="AU144" s="244" t="s">
        <v>92</v>
      </c>
      <c r="AV144" s="13" t="s">
        <v>92</v>
      </c>
      <c r="AW144" s="13" t="s">
        <v>42</v>
      </c>
      <c r="AX144" s="13" t="s">
        <v>82</v>
      </c>
      <c r="AY144" s="244" t="s">
        <v>136</v>
      </c>
    </row>
    <row r="145" s="14" customFormat="1">
      <c r="A145" s="14"/>
      <c r="B145" s="256"/>
      <c r="C145" s="257"/>
      <c r="D145" s="229" t="s">
        <v>158</v>
      </c>
      <c r="E145" s="258" t="s">
        <v>44</v>
      </c>
      <c r="F145" s="259" t="s">
        <v>247</v>
      </c>
      <c r="G145" s="257"/>
      <c r="H145" s="260">
        <v>208.06999999999999</v>
      </c>
      <c r="I145" s="261"/>
      <c r="J145" s="257"/>
      <c r="K145" s="257"/>
      <c r="L145" s="262"/>
      <c r="M145" s="263"/>
      <c r="N145" s="264"/>
      <c r="O145" s="264"/>
      <c r="P145" s="264"/>
      <c r="Q145" s="264"/>
      <c r="R145" s="264"/>
      <c r="S145" s="264"/>
      <c r="T145" s="265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T145" s="266" t="s">
        <v>158</v>
      </c>
      <c r="AU145" s="266" t="s">
        <v>92</v>
      </c>
      <c r="AV145" s="14" t="s">
        <v>154</v>
      </c>
      <c r="AW145" s="14" t="s">
        <v>42</v>
      </c>
      <c r="AX145" s="14" t="s">
        <v>90</v>
      </c>
      <c r="AY145" s="266" t="s">
        <v>136</v>
      </c>
    </row>
    <row r="146" s="2" customFormat="1" ht="37.8" customHeight="1">
      <c r="A146" s="42"/>
      <c r="B146" s="43"/>
      <c r="C146" s="216" t="s">
        <v>187</v>
      </c>
      <c r="D146" s="216" t="s">
        <v>139</v>
      </c>
      <c r="E146" s="217" t="s">
        <v>292</v>
      </c>
      <c r="F146" s="218" t="s">
        <v>293</v>
      </c>
      <c r="G146" s="219" t="s">
        <v>200</v>
      </c>
      <c r="H146" s="220">
        <v>176.63</v>
      </c>
      <c r="I146" s="221"/>
      <c r="J146" s="222">
        <f>ROUND(I146*H146,2)</f>
        <v>0</v>
      </c>
      <c r="K146" s="218" t="s">
        <v>240</v>
      </c>
      <c r="L146" s="48"/>
      <c r="M146" s="223" t="s">
        <v>44</v>
      </c>
      <c r="N146" s="224" t="s">
        <v>53</v>
      </c>
      <c r="O146" s="88"/>
      <c r="P146" s="225">
        <f>O146*H146</f>
        <v>0</v>
      </c>
      <c r="Q146" s="225">
        <v>0</v>
      </c>
      <c r="R146" s="225">
        <f>Q146*H146</f>
        <v>0</v>
      </c>
      <c r="S146" s="225">
        <v>0</v>
      </c>
      <c r="T146" s="226">
        <f>S146*H146</f>
        <v>0</v>
      </c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R146" s="227" t="s">
        <v>154</v>
      </c>
      <c r="AT146" s="227" t="s">
        <v>139</v>
      </c>
      <c r="AU146" s="227" t="s">
        <v>92</v>
      </c>
      <c r="AY146" s="20" t="s">
        <v>136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20" t="s">
        <v>90</v>
      </c>
      <c r="BK146" s="228">
        <f>ROUND(I146*H146,2)</f>
        <v>0</v>
      </c>
      <c r="BL146" s="20" t="s">
        <v>154</v>
      </c>
      <c r="BM146" s="227" t="s">
        <v>294</v>
      </c>
    </row>
    <row r="147" s="2" customFormat="1">
      <c r="A147" s="42"/>
      <c r="B147" s="43"/>
      <c r="C147" s="44"/>
      <c r="D147" s="251" t="s">
        <v>242</v>
      </c>
      <c r="E147" s="44"/>
      <c r="F147" s="252" t="s">
        <v>295</v>
      </c>
      <c r="G147" s="44"/>
      <c r="H147" s="44"/>
      <c r="I147" s="231"/>
      <c r="J147" s="44"/>
      <c r="K147" s="44"/>
      <c r="L147" s="48"/>
      <c r="M147" s="232"/>
      <c r="N147" s="233"/>
      <c r="O147" s="88"/>
      <c r="P147" s="88"/>
      <c r="Q147" s="88"/>
      <c r="R147" s="88"/>
      <c r="S147" s="88"/>
      <c r="T147" s="89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T147" s="20" t="s">
        <v>242</v>
      </c>
      <c r="AU147" s="20" t="s">
        <v>92</v>
      </c>
    </row>
    <row r="148" s="13" customFormat="1">
      <c r="A148" s="13"/>
      <c r="B148" s="234"/>
      <c r="C148" s="235"/>
      <c r="D148" s="229" t="s">
        <v>158</v>
      </c>
      <c r="E148" s="236" t="s">
        <v>44</v>
      </c>
      <c r="F148" s="237" t="s">
        <v>296</v>
      </c>
      <c r="G148" s="235"/>
      <c r="H148" s="238">
        <v>176.63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158</v>
      </c>
      <c r="AU148" s="244" t="s">
        <v>92</v>
      </c>
      <c r="AV148" s="13" t="s">
        <v>92</v>
      </c>
      <c r="AW148" s="13" t="s">
        <v>42</v>
      </c>
      <c r="AX148" s="13" t="s">
        <v>90</v>
      </c>
      <c r="AY148" s="244" t="s">
        <v>136</v>
      </c>
    </row>
    <row r="149" s="2" customFormat="1">
      <c r="A149" s="42"/>
      <c r="B149" s="43"/>
      <c r="C149" s="44"/>
      <c r="D149" s="229" t="s">
        <v>245</v>
      </c>
      <c r="E149" s="44"/>
      <c r="F149" s="253" t="s">
        <v>297</v>
      </c>
      <c r="G149" s="44"/>
      <c r="H149" s="44"/>
      <c r="I149" s="44"/>
      <c r="J149" s="44"/>
      <c r="K149" s="44"/>
      <c r="L149" s="48"/>
      <c r="M149" s="232"/>
      <c r="N149" s="233"/>
      <c r="O149" s="88"/>
      <c r="P149" s="88"/>
      <c r="Q149" s="88"/>
      <c r="R149" s="88"/>
      <c r="S149" s="88"/>
      <c r="T149" s="89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U149" s="20" t="s">
        <v>92</v>
      </c>
    </row>
    <row r="150" s="2" customFormat="1">
      <c r="A150" s="42"/>
      <c r="B150" s="43"/>
      <c r="C150" s="44"/>
      <c r="D150" s="229" t="s">
        <v>245</v>
      </c>
      <c r="E150" s="44"/>
      <c r="F150" s="254" t="s">
        <v>211</v>
      </c>
      <c r="G150" s="44"/>
      <c r="H150" s="255">
        <v>125.69</v>
      </c>
      <c r="I150" s="44"/>
      <c r="J150" s="44"/>
      <c r="K150" s="44"/>
      <c r="L150" s="48"/>
      <c r="M150" s="232"/>
      <c r="N150" s="233"/>
      <c r="O150" s="88"/>
      <c r="P150" s="88"/>
      <c r="Q150" s="88"/>
      <c r="R150" s="88"/>
      <c r="S150" s="88"/>
      <c r="T150" s="89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U150" s="20" t="s">
        <v>92</v>
      </c>
    </row>
    <row r="151" s="2" customFormat="1">
      <c r="A151" s="42"/>
      <c r="B151" s="43"/>
      <c r="C151" s="44"/>
      <c r="D151" s="229" t="s">
        <v>245</v>
      </c>
      <c r="E151" s="44"/>
      <c r="F151" s="254" t="s">
        <v>298</v>
      </c>
      <c r="G151" s="44"/>
      <c r="H151" s="255">
        <v>-88.314999999999998</v>
      </c>
      <c r="I151" s="44"/>
      <c r="J151" s="44"/>
      <c r="K151" s="44"/>
      <c r="L151" s="48"/>
      <c r="M151" s="232"/>
      <c r="N151" s="233"/>
      <c r="O151" s="88"/>
      <c r="P151" s="88"/>
      <c r="Q151" s="88"/>
      <c r="R151" s="88"/>
      <c r="S151" s="88"/>
      <c r="T151" s="89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U151" s="20" t="s">
        <v>92</v>
      </c>
    </row>
    <row r="152" s="2" customFormat="1">
      <c r="A152" s="42"/>
      <c r="B152" s="43"/>
      <c r="C152" s="44"/>
      <c r="D152" s="229" t="s">
        <v>245</v>
      </c>
      <c r="E152" s="44"/>
      <c r="F152" s="254" t="s">
        <v>299</v>
      </c>
      <c r="G152" s="44"/>
      <c r="H152" s="255">
        <v>-7.4699999999999998</v>
      </c>
      <c r="I152" s="44"/>
      <c r="J152" s="44"/>
      <c r="K152" s="44"/>
      <c r="L152" s="48"/>
      <c r="M152" s="232"/>
      <c r="N152" s="233"/>
      <c r="O152" s="88"/>
      <c r="P152" s="88"/>
      <c r="Q152" s="88"/>
      <c r="R152" s="88"/>
      <c r="S152" s="88"/>
      <c r="T152" s="89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U152" s="20" t="s">
        <v>92</v>
      </c>
    </row>
    <row r="153" s="2" customFormat="1">
      <c r="A153" s="42"/>
      <c r="B153" s="43"/>
      <c r="C153" s="44"/>
      <c r="D153" s="229" t="s">
        <v>245</v>
      </c>
      <c r="E153" s="44"/>
      <c r="F153" s="254" t="s">
        <v>247</v>
      </c>
      <c r="G153" s="44"/>
      <c r="H153" s="255">
        <v>29.905000000000001</v>
      </c>
      <c r="I153" s="44"/>
      <c r="J153" s="44"/>
      <c r="K153" s="44"/>
      <c r="L153" s="48"/>
      <c r="M153" s="232"/>
      <c r="N153" s="233"/>
      <c r="O153" s="88"/>
      <c r="P153" s="88"/>
      <c r="Q153" s="88"/>
      <c r="R153" s="88"/>
      <c r="S153" s="88"/>
      <c r="T153" s="89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U153" s="20" t="s">
        <v>92</v>
      </c>
    </row>
    <row r="154" s="2" customFormat="1">
      <c r="A154" s="42"/>
      <c r="B154" s="43"/>
      <c r="C154" s="44"/>
      <c r="D154" s="229" t="s">
        <v>245</v>
      </c>
      <c r="E154" s="44"/>
      <c r="F154" s="253" t="s">
        <v>300</v>
      </c>
      <c r="G154" s="44"/>
      <c r="H154" s="44"/>
      <c r="I154" s="44"/>
      <c r="J154" s="44"/>
      <c r="K154" s="44"/>
      <c r="L154" s="48"/>
      <c r="M154" s="232"/>
      <c r="N154" s="233"/>
      <c r="O154" s="88"/>
      <c r="P154" s="88"/>
      <c r="Q154" s="88"/>
      <c r="R154" s="88"/>
      <c r="S154" s="88"/>
      <c r="T154" s="89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U154" s="20" t="s">
        <v>92</v>
      </c>
    </row>
    <row r="155" s="2" customFormat="1">
      <c r="A155" s="42"/>
      <c r="B155" s="43"/>
      <c r="C155" s="44"/>
      <c r="D155" s="229" t="s">
        <v>245</v>
      </c>
      <c r="E155" s="44"/>
      <c r="F155" s="254" t="s">
        <v>211</v>
      </c>
      <c r="G155" s="44"/>
      <c r="H155" s="255">
        <v>125.69</v>
      </c>
      <c r="I155" s="44"/>
      <c r="J155" s="44"/>
      <c r="K155" s="44"/>
      <c r="L155" s="48"/>
      <c r="M155" s="232"/>
      <c r="N155" s="233"/>
      <c r="O155" s="88"/>
      <c r="P155" s="88"/>
      <c r="Q155" s="88"/>
      <c r="R155" s="88"/>
      <c r="S155" s="88"/>
      <c r="T155" s="89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U155" s="20" t="s">
        <v>92</v>
      </c>
    </row>
    <row r="156" s="2" customFormat="1">
      <c r="A156" s="42"/>
      <c r="B156" s="43"/>
      <c r="C156" s="44"/>
      <c r="D156" s="229" t="s">
        <v>245</v>
      </c>
      <c r="E156" s="44"/>
      <c r="F156" s="254" t="s">
        <v>301</v>
      </c>
      <c r="G156" s="44"/>
      <c r="H156" s="255">
        <v>-31.625</v>
      </c>
      <c r="I156" s="44"/>
      <c r="J156" s="44"/>
      <c r="K156" s="44"/>
      <c r="L156" s="48"/>
      <c r="M156" s="232"/>
      <c r="N156" s="233"/>
      <c r="O156" s="88"/>
      <c r="P156" s="88"/>
      <c r="Q156" s="88"/>
      <c r="R156" s="88"/>
      <c r="S156" s="88"/>
      <c r="T156" s="89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U156" s="20" t="s">
        <v>92</v>
      </c>
    </row>
    <row r="157" s="2" customFormat="1">
      <c r="A157" s="42"/>
      <c r="B157" s="43"/>
      <c r="C157" s="44"/>
      <c r="D157" s="229" t="s">
        <v>245</v>
      </c>
      <c r="E157" s="44"/>
      <c r="F157" s="254" t="s">
        <v>302</v>
      </c>
      <c r="G157" s="44"/>
      <c r="H157" s="255">
        <v>-5.75</v>
      </c>
      <c r="I157" s="44"/>
      <c r="J157" s="44"/>
      <c r="K157" s="44"/>
      <c r="L157" s="48"/>
      <c r="M157" s="232"/>
      <c r="N157" s="233"/>
      <c r="O157" s="88"/>
      <c r="P157" s="88"/>
      <c r="Q157" s="88"/>
      <c r="R157" s="88"/>
      <c r="S157" s="88"/>
      <c r="T157" s="89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U157" s="20" t="s">
        <v>92</v>
      </c>
    </row>
    <row r="158" s="2" customFormat="1">
      <c r="A158" s="42"/>
      <c r="B158" s="43"/>
      <c r="C158" s="44"/>
      <c r="D158" s="229" t="s">
        <v>245</v>
      </c>
      <c r="E158" s="44"/>
      <c r="F158" s="254" t="s">
        <v>247</v>
      </c>
      <c r="G158" s="44"/>
      <c r="H158" s="255">
        <v>88.314999999999998</v>
      </c>
      <c r="I158" s="44"/>
      <c r="J158" s="44"/>
      <c r="K158" s="44"/>
      <c r="L158" s="48"/>
      <c r="M158" s="232"/>
      <c r="N158" s="233"/>
      <c r="O158" s="88"/>
      <c r="P158" s="88"/>
      <c r="Q158" s="88"/>
      <c r="R158" s="88"/>
      <c r="S158" s="88"/>
      <c r="T158" s="89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U158" s="20" t="s">
        <v>92</v>
      </c>
    </row>
    <row r="159" s="2" customFormat="1" ht="37.8" customHeight="1">
      <c r="A159" s="42"/>
      <c r="B159" s="43"/>
      <c r="C159" s="216" t="s">
        <v>8</v>
      </c>
      <c r="D159" s="216" t="s">
        <v>139</v>
      </c>
      <c r="E159" s="217" t="s">
        <v>303</v>
      </c>
      <c r="F159" s="218" t="s">
        <v>304</v>
      </c>
      <c r="G159" s="219" t="s">
        <v>200</v>
      </c>
      <c r="H159" s="220">
        <v>29.905000000000001</v>
      </c>
      <c r="I159" s="221"/>
      <c r="J159" s="222">
        <f>ROUND(I159*H159,2)</f>
        <v>0</v>
      </c>
      <c r="K159" s="218" t="s">
        <v>240</v>
      </c>
      <c r="L159" s="48"/>
      <c r="M159" s="223" t="s">
        <v>44</v>
      </c>
      <c r="N159" s="224" t="s">
        <v>53</v>
      </c>
      <c r="O159" s="88"/>
      <c r="P159" s="225">
        <f>O159*H159</f>
        <v>0</v>
      </c>
      <c r="Q159" s="225">
        <v>0</v>
      </c>
      <c r="R159" s="225">
        <f>Q159*H159</f>
        <v>0</v>
      </c>
      <c r="S159" s="225">
        <v>0</v>
      </c>
      <c r="T159" s="226">
        <f>S159*H159</f>
        <v>0</v>
      </c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R159" s="227" t="s">
        <v>154</v>
      </c>
      <c r="AT159" s="227" t="s">
        <v>139</v>
      </c>
      <c r="AU159" s="227" t="s">
        <v>92</v>
      </c>
      <c r="AY159" s="20" t="s">
        <v>136</v>
      </c>
      <c r="BE159" s="228">
        <f>IF(N159="základní",J159,0)</f>
        <v>0</v>
      </c>
      <c r="BF159" s="228">
        <f>IF(N159="snížená",J159,0)</f>
        <v>0</v>
      </c>
      <c r="BG159" s="228">
        <f>IF(N159="zákl. přenesená",J159,0)</f>
        <v>0</v>
      </c>
      <c r="BH159" s="228">
        <f>IF(N159="sníž. přenesená",J159,0)</f>
        <v>0</v>
      </c>
      <c r="BI159" s="228">
        <f>IF(N159="nulová",J159,0)</f>
        <v>0</v>
      </c>
      <c r="BJ159" s="20" t="s">
        <v>90</v>
      </c>
      <c r="BK159" s="228">
        <f>ROUND(I159*H159,2)</f>
        <v>0</v>
      </c>
      <c r="BL159" s="20" t="s">
        <v>154</v>
      </c>
      <c r="BM159" s="227" t="s">
        <v>305</v>
      </c>
    </row>
    <row r="160" s="2" customFormat="1">
      <c r="A160" s="42"/>
      <c r="B160" s="43"/>
      <c r="C160" s="44"/>
      <c r="D160" s="251" t="s">
        <v>242</v>
      </c>
      <c r="E160" s="44"/>
      <c r="F160" s="252" t="s">
        <v>306</v>
      </c>
      <c r="G160" s="44"/>
      <c r="H160" s="44"/>
      <c r="I160" s="231"/>
      <c r="J160" s="44"/>
      <c r="K160" s="44"/>
      <c r="L160" s="48"/>
      <c r="M160" s="232"/>
      <c r="N160" s="233"/>
      <c r="O160" s="88"/>
      <c r="P160" s="88"/>
      <c r="Q160" s="88"/>
      <c r="R160" s="88"/>
      <c r="S160" s="88"/>
      <c r="T160" s="89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T160" s="20" t="s">
        <v>242</v>
      </c>
      <c r="AU160" s="20" t="s">
        <v>92</v>
      </c>
    </row>
    <row r="161" s="13" customFormat="1">
      <c r="A161" s="13"/>
      <c r="B161" s="234"/>
      <c r="C161" s="235"/>
      <c r="D161" s="229" t="s">
        <v>158</v>
      </c>
      <c r="E161" s="236" t="s">
        <v>44</v>
      </c>
      <c r="F161" s="237" t="s">
        <v>307</v>
      </c>
      <c r="G161" s="235"/>
      <c r="H161" s="238">
        <v>29.905000000000001</v>
      </c>
      <c r="I161" s="239"/>
      <c r="J161" s="235"/>
      <c r="K161" s="235"/>
      <c r="L161" s="240"/>
      <c r="M161" s="241"/>
      <c r="N161" s="242"/>
      <c r="O161" s="242"/>
      <c r="P161" s="242"/>
      <c r="Q161" s="242"/>
      <c r="R161" s="242"/>
      <c r="S161" s="242"/>
      <c r="T161" s="24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4" t="s">
        <v>158</v>
      </c>
      <c r="AU161" s="244" t="s">
        <v>92</v>
      </c>
      <c r="AV161" s="13" t="s">
        <v>92</v>
      </c>
      <c r="AW161" s="13" t="s">
        <v>42</v>
      </c>
      <c r="AX161" s="13" t="s">
        <v>90</v>
      </c>
      <c r="AY161" s="244" t="s">
        <v>136</v>
      </c>
    </row>
    <row r="162" s="2" customFormat="1">
      <c r="A162" s="42"/>
      <c r="B162" s="43"/>
      <c r="C162" s="44"/>
      <c r="D162" s="229" t="s">
        <v>245</v>
      </c>
      <c r="E162" s="44"/>
      <c r="F162" s="253" t="s">
        <v>297</v>
      </c>
      <c r="G162" s="44"/>
      <c r="H162" s="44"/>
      <c r="I162" s="44"/>
      <c r="J162" s="44"/>
      <c r="K162" s="44"/>
      <c r="L162" s="48"/>
      <c r="M162" s="232"/>
      <c r="N162" s="233"/>
      <c r="O162" s="88"/>
      <c r="P162" s="88"/>
      <c r="Q162" s="88"/>
      <c r="R162" s="88"/>
      <c r="S162" s="88"/>
      <c r="T162" s="89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U162" s="20" t="s">
        <v>92</v>
      </c>
    </row>
    <row r="163" s="2" customFormat="1">
      <c r="A163" s="42"/>
      <c r="B163" s="43"/>
      <c r="C163" s="44"/>
      <c r="D163" s="229" t="s">
        <v>245</v>
      </c>
      <c r="E163" s="44"/>
      <c r="F163" s="254" t="s">
        <v>211</v>
      </c>
      <c r="G163" s="44"/>
      <c r="H163" s="255">
        <v>125.69</v>
      </c>
      <c r="I163" s="44"/>
      <c r="J163" s="44"/>
      <c r="K163" s="44"/>
      <c r="L163" s="48"/>
      <c r="M163" s="232"/>
      <c r="N163" s="233"/>
      <c r="O163" s="88"/>
      <c r="P163" s="88"/>
      <c r="Q163" s="88"/>
      <c r="R163" s="88"/>
      <c r="S163" s="88"/>
      <c r="T163" s="89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U163" s="20" t="s">
        <v>92</v>
      </c>
    </row>
    <row r="164" s="2" customFormat="1">
      <c r="A164" s="42"/>
      <c r="B164" s="43"/>
      <c r="C164" s="44"/>
      <c r="D164" s="229" t="s">
        <v>245</v>
      </c>
      <c r="E164" s="44"/>
      <c r="F164" s="254" t="s">
        <v>298</v>
      </c>
      <c r="G164" s="44"/>
      <c r="H164" s="255">
        <v>-88.314999999999998</v>
      </c>
      <c r="I164" s="44"/>
      <c r="J164" s="44"/>
      <c r="K164" s="44"/>
      <c r="L164" s="48"/>
      <c r="M164" s="232"/>
      <c r="N164" s="233"/>
      <c r="O164" s="88"/>
      <c r="P164" s="88"/>
      <c r="Q164" s="88"/>
      <c r="R164" s="88"/>
      <c r="S164" s="88"/>
      <c r="T164" s="89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U164" s="20" t="s">
        <v>92</v>
      </c>
    </row>
    <row r="165" s="2" customFormat="1">
      <c r="A165" s="42"/>
      <c r="B165" s="43"/>
      <c r="C165" s="44"/>
      <c r="D165" s="229" t="s">
        <v>245</v>
      </c>
      <c r="E165" s="44"/>
      <c r="F165" s="254" t="s">
        <v>299</v>
      </c>
      <c r="G165" s="44"/>
      <c r="H165" s="255">
        <v>-7.4699999999999998</v>
      </c>
      <c r="I165" s="44"/>
      <c r="J165" s="44"/>
      <c r="K165" s="44"/>
      <c r="L165" s="48"/>
      <c r="M165" s="232"/>
      <c r="N165" s="233"/>
      <c r="O165" s="88"/>
      <c r="P165" s="88"/>
      <c r="Q165" s="88"/>
      <c r="R165" s="88"/>
      <c r="S165" s="88"/>
      <c r="T165" s="89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U165" s="20" t="s">
        <v>92</v>
      </c>
    </row>
    <row r="166" s="2" customFormat="1">
      <c r="A166" s="42"/>
      <c r="B166" s="43"/>
      <c r="C166" s="44"/>
      <c r="D166" s="229" t="s">
        <v>245</v>
      </c>
      <c r="E166" s="44"/>
      <c r="F166" s="254" t="s">
        <v>247</v>
      </c>
      <c r="G166" s="44"/>
      <c r="H166" s="255">
        <v>29.905000000000001</v>
      </c>
      <c r="I166" s="44"/>
      <c r="J166" s="44"/>
      <c r="K166" s="44"/>
      <c r="L166" s="48"/>
      <c r="M166" s="232"/>
      <c r="N166" s="233"/>
      <c r="O166" s="88"/>
      <c r="P166" s="88"/>
      <c r="Q166" s="88"/>
      <c r="R166" s="88"/>
      <c r="S166" s="88"/>
      <c r="T166" s="89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U166" s="20" t="s">
        <v>92</v>
      </c>
    </row>
    <row r="167" s="2" customFormat="1" ht="37.8" customHeight="1">
      <c r="A167" s="42"/>
      <c r="B167" s="43"/>
      <c r="C167" s="216" t="s">
        <v>308</v>
      </c>
      <c r="D167" s="216" t="s">
        <v>139</v>
      </c>
      <c r="E167" s="217" t="s">
        <v>309</v>
      </c>
      <c r="F167" s="218" t="s">
        <v>310</v>
      </c>
      <c r="G167" s="219" t="s">
        <v>200</v>
      </c>
      <c r="H167" s="220">
        <v>598.10000000000002</v>
      </c>
      <c r="I167" s="221"/>
      <c r="J167" s="222">
        <f>ROUND(I167*H167,2)</f>
        <v>0</v>
      </c>
      <c r="K167" s="218" t="s">
        <v>240</v>
      </c>
      <c r="L167" s="48"/>
      <c r="M167" s="223" t="s">
        <v>44</v>
      </c>
      <c r="N167" s="224" t="s">
        <v>53</v>
      </c>
      <c r="O167" s="88"/>
      <c r="P167" s="225">
        <f>O167*H167</f>
        <v>0</v>
      </c>
      <c r="Q167" s="225">
        <v>0</v>
      </c>
      <c r="R167" s="225">
        <f>Q167*H167</f>
        <v>0</v>
      </c>
      <c r="S167" s="225">
        <v>0</v>
      </c>
      <c r="T167" s="226">
        <f>S167*H167</f>
        <v>0</v>
      </c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R167" s="227" t="s">
        <v>154</v>
      </c>
      <c r="AT167" s="227" t="s">
        <v>139</v>
      </c>
      <c r="AU167" s="227" t="s">
        <v>92</v>
      </c>
      <c r="AY167" s="20" t="s">
        <v>136</v>
      </c>
      <c r="BE167" s="228">
        <f>IF(N167="základní",J167,0)</f>
        <v>0</v>
      </c>
      <c r="BF167" s="228">
        <f>IF(N167="snížená",J167,0)</f>
        <v>0</v>
      </c>
      <c r="BG167" s="228">
        <f>IF(N167="zákl. přenesená",J167,0)</f>
        <v>0</v>
      </c>
      <c r="BH167" s="228">
        <f>IF(N167="sníž. přenesená",J167,0)</f>
        <v>0</v>
      </c>
      <c r="BI167" s="228">
        <f>IF(N167="nulová",J167,0)</f>
        <v>0</v>
      </c>
      <c r="BJ167" s="20" t="s">
        <v>90</v>
      </c>
      <c r="BK167" s="228">
        <f>ROUND(I167*H167,2)</f>
        <v>0</v>
      </c>
      <c r="BL167" s="20" t="s">
        <v>154</v>
      </c>
      <c r="BM167" s="227" t="s">
        <v>311</v>
      </c>
    </row>
    <row r="168" s="2" customFormat="1">
      <c r="A168" s="42"/>
      <c r="B168" s="43"/>
      <c r="C168" s="44"/>
      <c r="D168" s="251" t="s">
        <v>242</v>
      </c>
      <c r="E168" s="44"/>
      <c r="F168" s="252" t="s">
        <v>312</v>
      </c>
      <c r="G168" s="44"/>
      <c r="H168" s="44"/>
      <c r="I168" s="231"/>
      <c r="J168" s="44"/>
      <c r="K168" s="44"/>
      <c r="L168" s="48"/>
      <c r="M168" s="232"/>
      <c r="N168" s="233"/>
      <c r="O168" s="88"/>
      <c r="P168" s="88"/>
      <c r="Q168" s="88"/>
      <c r="R168" s="88"/>
      <c r="S168" s="88"/>
      <c r="T168" s="89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T168" s="20" t="s">
        <v>242</v>
      </c>
      <c r="AU168" s="20" t="s">
        <v>92</v>
      </c>
    </row>
    <row r="169" s="13" customFormat="1">
      <c r="A169" s="13"/>
      <c r="B169" s="234"/>
      <c r="C169" s="235"/>
      <c r="D169" s="229" t="s">
        <v>158</v>
      </c>
      <c r="E169" s="236" t="s">
        <v>44</v>
      </c>
      <c r="F169" s="237" t="s">
        <v>313</v>
      </c>
      <c r="G169" s="235"/>
      <c r="H169" s="238">
        <v>598.10000000000002</v>
      </c>
      <c r="I169" s="239"/>
      <c r="J169" s="235"/>
      <c r="K169" s="235"/>
      <c r="L169" s="240"/>
      <c r="M169" s="241"/>
      <c r="N169" s="242"/>
      <c r="O169" s="242"/>
      <c r="P169" s="242"/>
      <c r="Q169" s="242"/>
      <c r="R169" s="242"/>
      <c r="S169" s="242"/>
      <c r="T169" s="24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T169" s="244" t="s">
        <v>158</v>
      </c>
      <c r="AU169" s="244" t="s">
        <v>92</v>
      </c>
      <c r="AV169" s="13" t="s">
        <v>92</v>
      </c>
      <c r="AW169" s="13" t="s">
        <v>42</v>
      </c>
      <c r="AX169" s="13" t="s">
        <v>90</v>
      </c>
      <c r="AY169" s="244" t="s">
        <v>136</v>
      </c>
    </row>
    <row r="170" s="2" customFormat="1">
      <c r="A170" s="42"/>
      <c r="B170" s="43"/>
      <c r="C170" s="44"/>
      <c r="D170" s="229" t="s">
        <v>245</v>
      </c>
      <c r="E170" s="44"/>
      <c r="F170" s="253" t="s">
        <v>297</v>
      </c>
      <c r="G170" s="44"/>
      <c r="H170" s="44"/>
      <c r="I170" s="44"/>
      <c r="J170" s="44"/>
      <c r="K170" s="44"/>
      <c r="L170" s="48"/>
      <c r="M170" s="232"/>
      <c r="N170" s="233"/>
      <c r="O170" s="88"/>
      <c r="P170" s="88"/>
      <c r="Q170" s="88"/>
      <c r="R170" s="88"/>
      <c r="S170" s="88"/>
      <c r="T170" s="89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U170" s="20" t="s">
        <v>92</v>
      </c>
    </row>
    <row r="171" s="2" customFormat="1">
      <c r="A171" s="42"/>
      <c r="B171" s="43"/>
      <c r="C171" s="44"/>
      <c r="D171" s="229" t="s">
        <v>245</v>
      </c>
      <c r="E171" s="44"/>
      <c r="F171" s="254" t="s">
        <v>211</v>
      </c>
      <c r="G171" s="44"/>
      <c r="H171" s="255">
        <v>125.69</v>
      </c>
      <c r="I171" s="44"/>
      <c r="J171" s="44"/>
      <c r="K171" s="44"/>
      <c r="L171" s="48"/>
      <c r="M171" s="232"/>
      <c r="N171" s="233"/>
      <c r="O171" s="88"/>
      <c r="P171" s="88"/>
      <c r="Q171" s="88"/>
      <c r="R171" s="88"/>
      <c r="S171" s="88"/>
      <c r="T171" s="89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U171" s="20" t="s">
        <v>92</v>
      </c>
    </row>
    <row r="172" s="2" customFormat="1">
      <c r="A172" s="42"/>
      <c r="B172" s="43"/>
      <c r="C172" s="44"/>
      <c r="D172" s="229" t="s">
        <v>245</v>
      </c>
      <c r="E172" s="44"/>
      <c r="F172" s="254" t="s">
        <v>298</v>
      </c>
      <c r="G172" s="44"/>
      <c r="H172" s="255">
        <v>-88.314999999999998</v>
      </c>
      <c r="I172" s="44"/>
      <c r="J172" s="44"/>
      <c r="K172" s="44"/>
      <c r="L172" s="48"/>
      <c r="M172" s="232"/>
      <c r="N172" s="233"/>
      <c r="O172" s="88"/>
      <c r="P172" s="88"/>
      <c r="Q172" s="88"/>
      <c r="R172" s="88"/>
      <c r="S172" s="88"/>
      <c r="T172" s="89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U172" s="20" t="s">
        <v>92</v>
      </c>
    </row>
    <row r="173" s="2" customFormat="1">
      <c r="A173" s="42"/>
      <c r="B173" s="43"/>
      <c r="C173" s="44"/>
      <c r="D173" s="229" t="s">
        <v>245</v>
      </c>
      <c r="E173" s="44"/>
      <c r="F173" s="254" t="s">
        <v>299</v>
      </c>
      <c r="G173" s="44"/>
      <c r="H173" s="255">
        <v>-7.4699999999999998</v>
      </c>
      <c r="I173" s="44"/>
      <c r="J173" s="44"/>
      <c r="K173" s="44"/>
      <c r="L173" s="48"/>
      <c r="M173" s="232"/>
      <c r="N173" s="233"/>
      <c r="O173" s="88"/>
      <c r="P173" s="88"/>
      <c r="Q173" s="88"/>
      <c r="R173" s="88"/>
      <c r="S173" s="88"/>
      <c r="T173" s="89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U173" s="20" t="s">
        <v>92</v>
      </c>
    </row>
    <row r="174" s="2" customFormat="1">
      <c r="A174" s="42"/>
      <c r="B174" s="43"/>
      <c r="C174" s="44"/>
      <c r="D174" s="229" t="s">
        <v>245</v>
      </c>
      <c r="E174" s="44"/>
      <c r="F174" s="254" t="s">
        <v>247</v>
      </c>
      <c r="G174" s="44"/>
      <c r="H174" s="255">
        <v>29.905000000000001</v>
      </c>
      <c r="I174" s="44"/>
      <c r="J174" s="44"/>
      <c r="K174" s="44"/>
      <c r="L174" s="48"/>
      <c r="M174" s="232"/>
      <c r="N174" s="233"/>
      <c r="O174" s="88"/>
      <c r="P174" s="88"/>
      <c r="Q174" s="88"/>
      <c r="R174" s="88"/>
      <c r="S174" s="88"/>
      <c r="T174" s="89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U174" s="20" t="s">
        <v>92</v>
      </c>
    </row>
    <row r="175" s="2" customFormat="1" ht="24.15" customHeight="1">
      <c r="A175" s="42"/>
      <c r="B175" s="43"/>
      <c r="C175" s="216" t="s">
        <v>314</v>
      </c>
      <c r="D175" s="216" t="s">
        <v>139</v>
      </c>
      <c r="E175" s="217" t="s">
        <v>315</v>
      </c>
      <c r="F175" s="218" t="s">
        <v>316</v>
      </c>
      <c r="G175" s="219" t="s">
        <v>200</v>
      </c>
      <c r="H175" s="220">
        <v>88.314999999999998</v>
      </c>
      <c r="I175" s="221"/>
      <c r="J175" s="222">
        <f>ROUND(I175*H175,2)</f>
        <v>0</v>
      </c>
      <c r="K175" s="218" t="s">
        <v>240</v>
      </c>
      <c r="L175" s="48"/>
      <c r="M175" s="223" t="s">
        <v>44</v>
      </c>
      <c r="N175" s="224" t="s">
        <v>53</v>
      </c>
      <c r="O175" s="88"/>
      <c r="P175" s="225">
        <f>O175*H175</f>
        <v>0</v>
      </c>
      <c r="Q175" s="225">
        <v>0</v>
      </c>
      <c r="R175" s="225">
        <f>Q175*H175</f>
        <v>0</v>
      </c>
      <c r="S175" s="225">
        <v>0</v>
      </c>
      <c r="T175" s="226">
        <f>S175*H175</f>
        <v>0</v>
      </c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R175" s="227" t="s">
        <v>154</v>
      </c>
      <c r="AT175" s="227" t="s">
        <v>139</v>
      </c>
      <c r="AU175" s="227" t="s">
        <v>92</v>
      </c>
      <c r="AY175" s="20" t="s">
        <v>136</v>
      </c>
      <c r="BE175" s="228">
        <f>IF(N175="základní",J175,0)</f>
        <v>0</v>
      </c>
      <c r="BF175" s="228">
        <f>IF(N175="snížená",J175,0)</f>
        <v>0</v>
      </c>
      <c r="BG175" s="228">
        <f>IF(N175="zákl. přenesená",J175,0)</f>
        <v>0</v>
      </c>
      <c r="BH175" s="228">
        <f>IF(N175="sníž. přenesená",J175,0)</f>
        <v>0</v>
      </c>
      <c r="BI175" s="228">
        <f>IF(N175="nulová",J175,0)</f>
        <v>0</v>
      </c>
      <c r="BJ175" s="20" t="s">
        <v>90</v>
      </c>
      <c r="BK175" s="228">
        <f>ROUND(I175*H175,2)</f>
        <v>0</v>
      </c>
      <c r="BL175" s="20" t="s">
        <v>154</v>
      </c>
      <c r="BM175" s="227" t="s">
        <v>317</v>
      </c>
    </row>
    <row r="176" s="2" customFormat="1">
      <c r="A176" s="42"/>
      <c r="B176" s="43"/>
      <c r="C176" s="44"/>
      <c r="D176" s="251" t="s">
        <v>242</v>
      </c>
      <c r="E176" s="44"/>
      <c r="F176" s="252" t="s">
        <v>318</v>
      </c>
      <c r="G176" s="44"/>
      <c r="H176" s="44"/>
      <c r="I176" s="231"/>
      <c r="J176" s="44"/>
      <c r="K176" s="44"/>
      <c r="L176" s="48"/>
      <c r="M176" s="232"/>
      <c r="N176" s="233"/>
      <c r="O176" s="88"/>
      <c r="P176" s="88"/>
      <c r="Q176" s="88"/>
      <c r="R176" s="88"/>
      <c r="S176" s="88"/>
      <c r="T176" s="89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T176" s="20" t="s">
        <v>242</v>
      </c>
      <c r="AU176" s="20" t="s">
        <v>92</v>
      </c>
    </row>
    <row r="177" s="13" customFormat="1">
      <c r="A177" s="13"/>
      <c r="B177" s="234"/>
      <c r="C177" s="235"/>
      <c r="D177" s="229" t="s">
        <v>158</v>
      </c>
      <c r="E177" s="236" t="s">
        <v>44</v>
      </c>
      <c r="F177" s="237" t="s">
        <v>214</v>
      </c>
      <c r="G177" s="235"/>
      <c r="H177" s="238">
        <v>88.314999999999998</v>
      </c>
      <c r="I177" s="239"/>
      <c r="J177" s="235"/>
      <c r="K177" s="235"/>
      <c r="L177" s="240"/>
      <c r="M177" s="241"/>
      <c r="N177" s="242"/>
      <c r="O177" s="242"/>
      <c r="P177" s="242"/>
      <c r="Q177" s="242"/>
      <c r="R177" s="242"/>
      <c r="S177" s="242"/>
      <c r="T177" s="24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T177" s="244" t="s">
        <v>158</v>
      </c>
      <c r="AU177" s="244" t="s">
        <v>92</v>
      </c>
      <c r="AV177" s="13" t="s">
        <v>92</v>
      </c>
      <c r="AW177" s="13" t="s">
        <v>42</v>
      </c>
      <c r="AX177" s="13" t="s">
        <v>90</v>
      </c>
      <c r="AY177" s="244" t="s">
        <v>136</v>
      </c>
    </row>
    <row r="178" s="2" customFormat="1">
      <c r="A178" s="42"/>
      <c r="B178" s="43"/>
      <c r="C178" s="44"/>
      <c r="D178" s="229" t="s">
        <v>245</v>
      </c>
      <c r="E178" s="44"/>
      <c r="F178" s="253" t="s">
        <v>300</v>
      </c>
      <c r="G178" s="44"/>
      <c r="H178" s="44"/>
      <c r="I178" s="44"/>
      <c r="J178" s="44"/>
      <c r="K178" s="44"/>
      <c r="L178" s="48"/>
      <c r="M178" s="232"/>
      <c r="N178" s="233"/>
      <c r="O178" s="88"/>
      <c r="P178" s="88"/>
      <c r="Q178" s="88"/>
      <c r="R178" s="88"/>
      <c r="S178" s="88"/>
      <c r="T178" s="89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U178" s="20" t="s">
        <v>92</v>
      </c>
    </row>
    <row r="179" s="2" customFormat="1">
      <c r="A179" s="42"/>
      <c r="B179" s="43"/>
      <c r="C179" s="44"/>
      <c r="D179" s="229" t="s">
        <v>245</v>
      </c>
      <c r="E179" s="44"/>
      <c r="F179" s="254" t="s">
        <v>211</v>
      </c>
      <c r="G179" s="44"/>
      <c r="H179" s="255">
        <v>125.69</v>
      </c>
      <c r="I179" s="44"/>
      <c r="J179" s="44"/>
      <c r="K179" s="44"/>
      <c r="L179" s="48"/>
      <c r="M179" s="232"/>
      <c r="N179" s="233"/>
      <c r="O179" s="88"/>
      <c r="P179" s="88"/>
      <c r="Q179" s="88"/>
      <c r="R179" s="88"/>
      <c r="S179" s="88"/>
      <c r="T179" s="89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U179" s="20" t="s">
        <v>92</v>
      </c>
    </row>
    <row r="180" s="2" customFormat="1">
      <c r="A180" s="42"/>
      <c r="B180" s="43"/>
      <c r="C180" s="44"/>
      <c r="D180" s="229" t="s">
        <v>245</v>
      </c>
      <c r="E180" s="44"/>
      <c r="F180" s="254" t="s">
        <v>301</v>
      </c>
      <c r="G180" s="44"/>
      <c r="H180" s="255">
        <v>-31.625</v>
      </c>
      <c r="I180" s="44"/>
      <c r="J180" s="44"/>
      <c r="K180" s="44"/>
      <c r="L180" s="48"/>
      <c r="M180" s="232"/>
      <c r="N180" s="233"/>
      <c r="O180" s="88"/>
      <c r="P180" s="88"/>
      <c r="Q180" s="88"/>
      <c r="R180" s="88"/>
      <c r="S180" s="88"/>
      <c r="T180" s="89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U180" s="20" t="s">
        <v>92</v>
      </c>
    </row>
    <row r="181" s="2" customFormat="1">
      <c r="A181" s="42"/>
      <c r="B181" s="43"/>
      <c r="C181" s="44"/>
      <c r="D181" s="229" t="s">
        <v>245</v>
      </c>
      <c r="E181" s="44"/>
      <c r="F181" s="254" t="s">
        <v>302</v>
      </c>
      <c r="G181" s="44"/>
      <c r="H181" s="255">
        <v>-5.75</v>
      </c>
      <c r="I181" s="44"/>
      <c r="J181" s="44"/>
      <c r="K181" s="44"/>
      <c r="L181" s="48"/>
      <c r="M181" s="232"/>
      <c r="N181" s="233"/>
      <c r="O181" s="88"/>
      <c r="P181" s="88"/>
      <c r="Q181" s="88"/>
      <c r="R181" s="88"/>
      <c r="S181" s="88"/>
      <c r="T181" s="89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U181" s="20" t="s">
        <v>92</v>
      </c>
    </row>
    <row r="182" s="2" customFormat="1">
      <c r="A182" s="42"/>
      <c r="B182" s="43"/>
      <c r="C182" s="44"/>
      <c r="D182" s="229" t="s">
        <v>245</v>
      </c>
      <c r="E182" s="44"/>
      <c r="F182" s="254" t="s">
        <v>247</v>
      </c>
      <c r="G182" s="44"/>
      <c r="H182" s="255">
        <v>88.314999999999998</v>
      </c>
      <c r="I182" s="44"/>
      <c r="J182" s="44"/>
      <c r="K182" s="44"/>
      <c r="L182" s="48"/>
      <c r="M182" s="232"/>
      <c r="N182" s="233"/>
      <c r="O182" s="88"/>
      <c r="P182" s="88"/>
      <c r="Q182" s="88"/>
      <c r="R182" s="88"/>
      <c r="S182" s="88"/>
      <c r="T182" s="89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U182" s="20" t="s">
        <v>92</v>
      </c>
    </row>
    <row r="183" s="2" customFormat="1" ht="24.15" customHeight="1">
      <c r="A183" s="42"/>
      <c r="B183" s="43"/>
      <c r="C183" s="216" t="s">
        <v>319</v>
      </c>
      <c r="D183" s="216" t="s">
        <v>139</v>
      </c>
      <c r="E183" s="217" t="s">
        <v>320</v>
      </c>
      <c r="F183" s="218" t="s">
        <v>321</v>
      </c>
      <c r="G183" s="219" t="s">
        <v>322</v>
      </c>
      <c r="H183" s="220">
        <v>59.810000000000002</v>
      </c>
      <c r="I183" s="221"/>
      <c r="J183" s="222">
        <f>ROUND(I183*H183,2)</f>
        <v>0</v>
      </c>
      <c r="K183" s="218" t="s">
        <v>240</v>
      </c>
      <c r="L183" s="48"/>
      <c r="M183" s="223" t="s">
        <v>44</v>
      </c>
      <c r="N183" s="224" t="s">
        <v>53</v>
      </c>
      <c r="O183" s="88"/>
      <c r="P183" s="225">
        <f>O183*H183</f>
        <v>0</v>
      </c>
      <c r="Q183" s="225">
        <v>0</v>
      </c>
      <c r="R183" s="225">
        <f>Q183*H183</f>
        <v>0</v>
      </c>
      <c r="S183" s="225">
        <v>0</v>
      </c>
      <c r="T183" s="226">
        <f>S183*H183</f>
        <v>0</v>
      </c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R183" s="227" t="s">
        <v>154</v>
      </c>
      <c r="AT183" s="227" t="s">
        <v>139</v>
      </c>
      <c r="AU183" s="227" t="s">
        <v>92</v>
      </c>
      <c r="AY183" s="20" t="s">
        <v>136</v>
      </c>
      <c r="BE183" s="228">
        <f>IF(N183="základní",J183,0)</f>
        <v>0</v>
      </c>
      <c r="BF183" s="228">
        <f>IF(N183="snížená",J183,0)</f>
        <v>0</v>
      </c>
      <c r="BG183" s="228">
        <f>IF(N183="zákl. přenesená",J183,0)</f>
        <v>0</v>
      </c>
      <c r="BH183" s="228">
        <f>IF(N183="sníž. přenesená",J183,0)</f>
        <v>0</v>
      </c>
      <c r="BI183" s="228">
        <f>IF(N183="nulová",J183,0)</f>
        <v>0</v>
      </c>
      <c r="BJ183" s="20" t="s">
        <v>90</v>
      </c>
      <c r="BK183" s="228">
        <f>ROUND(I183*H183,2)</f>
        <v>0</v>
      </c>
      <c r="BL183" s="20" t="s">
        <v>154</v>
      </c>
      <c r="BM183" s="227" t="s">
        <v>323</v>
      </c>
    </row>
    <row r="184" s="2" customFormat="1">
      <c r="A184" s="42"/>
      <c r="B184" s="43"/>
      <c r="C184" s="44"/>
      <c r="D184" s="251" t="s">
        <v>242</v>
      </c>
      <c r="E184" s="44"/>
      <c r="F184" s="252" t="s">
        <v>324</v>
      </c>
      <c r="G184" s="44"/>
      <c r="H184" s="44"/>
      <c r="I184" s="231"/>
      <c r="J184" s="44"/>
      <c r="K184" s="44"/>
      <c r="L184" s="48"/>
      <c r="M184" s="232"/>
      <c r="N184" s="233"/>
      <c r="O184" s="88"/>
      <c r="P184" s="88"/>
      <c r="Q184" s="88"/>
      <c r="R184" s="88"/>
      <c r="S184" s="88"/>
      <c r="T184" s="89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T184" s="20" t="s">
        <v>242</v>
      </c>
      <c r="AU184" s="20" t="s">
        <v>92</v>
      </c>
    </row>
    <row r="185" s="13" customFormat="1">
      <c r="A185" s="13"/>
      <c r="B185" s="234"/>
      <c r="C185" s="235"/>
      <c r="D185" s="229" t="s">
        <v>158</v>
      </c>
      <c r="E185" s="236" t="s">
        <v>44</v>
      </c>
      <c r="F185" s="237" t="s">
        <v>208</v>
      </c>
      <c r="G185" s="235"/>
      <c r="H185" s="238">
        <v>29.905000000000001</v>
      </c>
      <c r="I185" s="239"/>
      <c r="J185" s="235"/>
      <c r="K185" s="235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158</v>
      </c>
      <c r="AU185" s="244" t="s">
        <v>92</v>
      </c>
      <c r="AV185" s="13" t="s">
        <v>92</v>
      </c>
      <c r="AW185" s="13" t="s">
        <v>42</v>
      </c>
      <c r="AX185" s="13" t="s">
        <v>90</v>
      </c>
      <c r="AY185" s="244" t="s">
        <v>136</v>
      </c>
    </row>
    <row r="186" s="2" customFormat="1">
      <c r="A186" s="42"/>
      <c r="B186" s="43"/>
      <c r="C186" s="44"/>
      <c r="D186" s="229" t="s">
        <v>245</v>
      </c>
      <c r="E186" s="44"/>
      <c r="F186" s="253" t="s">
        <v>297</v>
      </c>
      <c r="G186" s="44"/>
      <c r="H186" s="44"/>
      <c r="I186" s="44"/>
      <c r="J186" s="44"/>
      <c r="K186" s="44"/>
      <c r="L186" s="48"/>
      <c r="M186" s="232"/>
      <c r="N186" s="233"/>
      <c r="O186" s="88"/>
      <c r="P186" s="88"/>
      <c r="Q186" s="88"/>
      <c r="R186" s="88"/>
      <c r="S186" s="88"/>
      <c r="T186" s="89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U186" s="20" t="s">
        <v>92</v>
      </c>
    </row>
    <row r="187" s="2" customFormat="1">
      <c r="A187" s="42"/>
      <c r="B187" s="43"/>
      <c r="C187" s="44"/>
      <c r="D187" s="229" t="s">
        <v>245</v>
      </c>
      <c r="E187" s="44"/>
      <c r="F187" s="254" t="s">
        <v>211</v>
      </c>
      <c r="G187" s="44"/>
      <c r="H187" s="255">
        <v>125.69</v>
      </c>
      <c r="I187" s="44"/>
      <c r="J187" s="44"/>
      <c r="K187" s="44"/>
      <c r="L187" s="48"/>
      <c r="M187" s="232"/>
      <c r="N187" s="233"/>
      <c r="O187" s="88"/>
      <c r="P187" s="88"/>
      <c r="Q187" s="88"/>
      <c r="R187" s="88"/>
      <c r="S187" s="88"/>
      <c r="T187" s="89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U187" s="20" t="s">
        <v>92</v>
      </c>
    </row>
    <row r="188" s="2" customFormat="1">
      <c r="A188" s="42"/>
      <c r="B188" s="43"/>
      <c r="C188" s="44"/>
      <c r="D188" s="229" t="s">
        <v>245</v>
      </c>
      <c r="E188" s="44"/>
      <c r="F188" s="254" t="s">
        <v>298</v>
      </c>
      <c r="G188" s="44"/>
      <c r="H188" s="255">
        <v>-88.314999999999998</v>
      </c>
      <c r="I188" s="44"/>
      <c r="J188" s="44"/>
      <c r="K188" s="44"/>
      <c r="L188" s="48"/>
      <c r="M188" s="232"/>
      <c r="N188" s="233"/>
      <c r="O188" s="88"/>
      <c r="P188" s="88"/>
      <c r="Q188" s="88"/>
      <c r="R188" s="88"/>
      <c r="S188" s="88"/>
      <c r="T188" s="89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U188" s="20" t="s">
        <v>92</v>
      </c>
    </row>
    <row r="189" s="2" customFormat="1">
      <c r="A189" s="42"/>
      <c r="B189" s="43"/>
      <c r="C189" s="44"/>
      <c r="D189" s="229" t="s">
        <v>245</v>
      </c>
      <c r="E189" s="44"/>
      <c r="F189" s="254" t="s">
        <v>299</v>
      </c>
      <c r="G189" s="44"/>
      <c r="H189" s="255">
        <v>-7.4699999999999998</v>
      </c>
      <c r="I189" s="44"/>
      <c r="J189" s="44"/>
      <c r="K189" s="44"/>
      <c r="L189" s="48"/>
      <c r="M189" s="232"/>
      <c r="N189" s="233"/>
      <c r="O189" s="88"/>
      <c r="P189" s="88"/>
      <c r="Q189" s="88"/>
      <c r="R189" s="88"/>
      <c r="S189" s="88"/>
      <c r="T189" s="89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U189" s="20" t="s">
        <v>92</v>
      </c>
    </row>
    <row r="190" s="2" customFormat="1">
      <c r="A190" s="42"/>
      <c r="B190" s="43"/>
      <c r="C190" s="44"/>
      <c r="D190" s="229" t="s">
        <v>245</v>
      </c>
      <c r="E190" s="44"/>
      <c r="F190" s="254" t="s">
        <v>247</v>
      </c>
      <c r="G190" s="44"/>
      <c r="H190" s="255">
        <v>29.905000000000001</v>
      </c>
      <c r="I190" s="44"/>
      <c r="J190" s="44"/>
      <c r="K190" s="44"/>
      <c r="L190" s="48"/>
      <c r="M190" s="232"/>
      <c r="N190" s="233"/>
      <c r="O190" s="88"/>
      <c r="P190" s="88"/>
      <c r="Q190" s="88"/>
      <c r="R190" s="88"/>
      <c r="S190" s="88"/>
      <c r="T190" s="89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U190" s="20" t="s">
        <v>92</v>
      </c>
    </row>
    <row r="191" s="13" customFormat="1">
      <c r="A191" s="13"/>
      <c r="B191" s="234"/>
      <c r="C191" s="235"/>
      <c r="D191" s="229" t="s">
        <v>158</v>
      </c>
      <c r="E191" s="235"/>
      <c r="F191" s="237" t="s">
        <v>325</v>
      </c>
      <c r="G191" s="235"/>
      <c r="H191" s="238">
        <v>59.810000000000002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158</v>
      </c>
      <c r="AU191" s="244" t="s">
        <v>92</v>
      </c>
      <c r="AV191" s="13" t="s">
        <v>92</v>
      </c>
      <c r="AW191" s="13" t="s">
        <v>4</v>
      </c>
      <c r="AX191" s="13" t="s">
        <v>90</v>
      </c>
      <c r="AY191" s="244" t="s">
        <v>136</v>
      </c>
    </row>
    <row r="192" s="2" customFormat="1" ht="24.15" customHeight="1">
      <c r="A192" s="42"/>
      <c r="B192" s="43"/>
      <c r="C192" s="216" t="s">
        <v>326</v>
      </c>
      <c r="D192" s="216" t="s">
        <v>139</v>
      </c>
      <c r="E192" s="217" t="s">
        <v>327</v>
      </c>
      <c r="F192" s="218" t="s">
        <v>328</v>
      </c>
      <c r="G192" s="219" t="s">
        <v>200</v>
      </c>
      <c r="H192" s="220">
        <v>29.905000000000001</v>
      </c>
      <c r="I192" s="221"/>
      <c r="J192" s="222">
        <f>ROUND(I192*H192,2)</f>
        <v>0</v>
      </c>
      <c r="K192" s="218" t="s">
        <v>240</v>
      </c>
      <c r="L192" s="48"/>
      <c r="M192" s="223" t="s">
        <v>44</v>
      </c>
      <c r="N192" s="224" t="s">
        <v>53</v>
      </c>
      <c r="O192" s="88"/>
      <c r="P192" s="225">
        <f>O192*H192</f>
        <v>0</v>
      </c>
      <c r="Q192" s="225">
        <v>0</v>
      </c>
      <c r="R192" s="225">
        <f>Q192*H192</f>
        <v>0</v>
      </c>
      <c r="S192" s="225">
        <v>0</v>
      </c>
      <c r="T192" s="226">
        <f>S192*H192</f>
        <v>0</v>
      </c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R192" s="227" t="s">
        <v>154</v>
      </c>
      <c r="AT192" s="227" t="s">
        <v>139</v>
      </c>
      <c r="AU192" s="227" t="s">
        <v>92</v>
      </c>
      <c r="AY192" s="20" t="s">
        <v>136</v>
      </c>
      <c r="BE192" s="228">
        <f>IF(N192="základní",J192,0)</f>
        <v>0</v>
      </c>
      <c r="BF192" s="228">
        <f>IF(N192="snížená",J192,0)</f>
        <v>0</v>
      </c>
      <c r="BG192" s="228">
        <f>IF(N192="zákl. přenesená",J192,0)</f>
        <v>0</v>
      </c>
      <c r="BH192" s="228">
        <f>IF(N192="sníž. přenesená",J192,0)</f>
        <v>0</v>
      </c>
      <c r="BI192" s="228">
        <f>IF(N192="nulová",J192,0)</f>
        <v>0</v>
      </c>
      <c r="BJ192" s="20" t="s">
        <v>90</v>
      </c>
      <c r="BK192" s="228">
        <f>ROUND(I192*H192,2)</f>
        <v>0</v>
      </c>
      <c r="BL192" s="20" t="s">
        <v>154</v>
      </c>
      <c r="BM192" s="227" t="s">
        <v>329</v>
      </c>
    </row>
    <row r="193" s="2" customFormat="1">
      <c r="A193" s="42"/>
      <c r="B193" s="43"/>
      <c r="C193" s="44"/>
      <c r="D193" s="251" t="s">
        <v>242</v>
      </c>
      <c r="E193" s="44"/>
      <c r="F193" s="252" t="s">
        <v>330</v>
      </c>
      <c r="G193" s="44"/>
      <c r="H193" s="44"/>
      <c r="I193" s="231"/>
      <c r="J193" s="44"/>
      <c r="K193" s="44"/>
      <c r="L193" s="48"/>
      <c r="M193" s="232"/>
      <c r="N193" s="233"/>
      <c r="O193" s="88"/>
      <c r="P193" s="88"/>
      <c r="Q193" s="88"/>
      <c r="R193" s="88"/>
      <c r="S193" s="88"/>
      <c r="T193" s="89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T193" s="20" t="s">
        <v>242</v>
      </c>
      <c r="AU193" s="20" t="s">
        <v>92</v>
      </c>
    </row>
    <row r="194" s="13" customFormat="1">
      <c r="A194" s="13"/>
      <c r="B194" s="234"/>
      <c r="C194" s="235"/>
      <c r="D194" s="229" t="s">
        <v>158</v>
      </c>
      <c r="E194" s="236" t="s">
        <v>44</v>
      </c>
      <c r="F194" s="237" t="s">
        <v>211</v>
      </c>
      <c r="G194" s="235"/>
      <c r="H194" s="238">
        <v>125.69</v>
      </c>
      <c r="I194" s="239"/>
      <c r="J194" s="235"/>
      <c r="K194" s="235"/>
      <c r="L194" s="240"/>
      <c r="M194" s="241"/>
      <c r="N194" s="242"/>
      <c r="O194" s="242"/>
      <c r="P194" s="242"/>
      <c r="Q194" s="242"/>
      <c r="R194" s="242"/>
      <c r="S194" s="242"/>
      <c r="T194" s="24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T194" s="244" t="s">
        <v>158</v>
      </c>
      <c r="AU194" s="244" t="s">
        <v>92</v>
      </c>
      <c r="AV194" s="13" t="s">
        <v>92</v>
      </c>
      <c r="AW194" s="13" t="s">
        <v>42</v>
      </c>
      <c r="AX194" s="13" t="s">
        <v>82</v>
      </c>
      <c r="AY194" s="244" t="s">
        <v>136</v>
      </c>
    </row>
    <row r="195" s="13" customFormat="1">
      <c r="A195" s="13"/>
      <c r="B195" s="234"/>
      <c r="C195" s="235"/>
      <c r="D195" s="229" t="s">
        <v>158</v>
      </c>
      <c r="E195" s="236" t="s">
        <v>44</v>
      </c>
      <c r="F195" s="237" t="s">
        <v>298</v>
      </c>
      <c r="G195" s="235"/>
      <c r="H195" s="238">
        <v>-88.314999999999998</v>
      </c>
      <c r="I195" s="239"/>
      <c r="J195" s="235"/>
      <c r="K195" s="235"/>
      <c r="L195" s="240"/>
      <c r="M195" s="241"/>
      <c r="N195" s="242"/>
      <c r="O195" s="242"/>
      <c r="P195" s="242"/>
      <c r="Q195" s="242"/>
      <c r="R195" s="242"/>
      <c r="S195" s="242"/>
      <c r="T195" s="24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44" t="s">
        <v>158</v>
      </c>
      <c r="AU195" s="244" t="s">
        <v>92</v>
      </c>
      <c r="AV195" s="13" t="s">
        <v>92</v>
      </c>
      <c r="AW195" s="13" t="s">
        <v>42</v>
      </c>
      <c r="AX195" s="13" t="s">
        <v>82</v>
      </c>
      <c r="AY195" s="244" t="s">
        <v>136</v>
      </c>
    </row>
    <row r="196" s="13" customFormat="1">
      <c r="A196" s="13"/>
      <c r="B196" s="234"/>
      <c r="C196" s="235"/>
      <c r="D196" s="229" t="s">
        <v>158</v>
      </c>
      <c r="E196" s="236" t="s">
        <v>44</v>
      </c>
      <c r="F196" s="237" t="s">
        <v>299</v>
      </c>
      <c r="G196" s="235"/>
      <c r="H196" s="238">
        <v>-7.4699999999999998</v>
      </c>
      <c r="I196" s="239"/>
      <c r="J196" s="235"/>
      <c r="K196" s="235"/>
      <c r="L196" s="240"/>
      <c r="M196" s="241"/>
      <c r="N196" s="242"/>
      <c r="O196" s="242"/>
      <c r="P196" s="242"/>
      <c r="Q196" s="242"/>
      <c r="R196" s="242"/>
      <c r="S196" s="242"/>
      <c r="T196" s="24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T196" s="244" t="s">
        <v>158</v>
      </c>
      <c r="AU196" s="244" t="s">
        <v>92</v>
      </c>
      <c r="AV196" s="13" t="s">
        <v>92</v>
      </c>
      <c r="AW196" s="13" t="s">
        <v>42</v>
      </c>
      <c r="AX196" s="13" t="s">
        <v>82</v>
      </c>
      <c r="AY196" s="244" t="s">
        <v>136</v>
      </c>
    </row>
    <row r="197" s="14" customFormat="1">
      <c r="A197" s="14"/>
      <c r="B197" s="256"/>
      <c r="C197" s="257"/>
      <c r="D197" s="229" t="s">
        <v>158</v>
      </c>
      <c r="E197" s="258" t="s">
        <v>208</v>
      </c>
      <c r="F197" s="259" t="s">
        <v>247</v>
      </c>
      <c r="G197" s="257"/>
      <c r="H197" s="260">
        <v>29.905000000000001</v>
      </c>
      <c r="I197" s="261"/>
      <c r="J197" s="257"/>
      <c r="K197" s="257"/>
      <c r="L197" s="262"/>
      <c r="M197" s="263"/>
      <c r="N197" s="264"/>
      <c r="O197" s="264"/>
      <c r="P197" s="264"/>
      <c r="Q197" s="264"/>
      <c r="R197" s="264"/>
      <c r="S197" s="264"/>
      <c r="T197" s="265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T197" s="266" t="s">
        <v>158</v>
      </c>
      <c r="AU197" s="266" t="s">
        <v>92</v>
      </c>
      <c r="AV197" s="14" t="s">
        <v>154</v>
      </c>
      <c r="AW197" s="14" t="s">
        <v>42</v>
      </c>
      <c r="AX197" s="14" t="s">
        <v>90</v>
      </c>
      <c r="AY197" s="266" t="s">
        <v>136</v>
      </c>
    </row>
    <row r="198" s="2" customFormat="1">
      <c r="A198" s="42"/>
      <c r="B198" s="43"/>
      <c r="C198" s="44"/>
      <c r="D198" s="229" t="s">
        <v>245</v>
      </c>
      <c r="E198" s="44"/>
      <c r="F198" s="253" t="s">
        <v>268</v>
      </c>
      <c r="G198" s="44"/>
      <c r="H198" s="44"/>
      <c r="I198" s="44"/>
      <c r="J198" s="44"/>
      <c r="K198" s="44"/>
      <c r="L198" s="48"/>
      <c r="M198" s="232"/>
      <c r="N198" s="233"/>
      <c r="O198" s="88"/>
      <c r="P198" s="88"/>
      <c r="Q198" s="88"/>
      <c r="R198" s="88"/>
      <c r="S198" s="88"/>
      <c r="T198" s="89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U198" s="20" t="s">
        <v>92</v>
      </c>
    </row>
    <row r="199" s="2" customFormat="1">
      <c r="A199" s="42"/>
      <c r="B199" s="43"/>
      <c r="C199" s="44"/>
      <c r="D199" s="229" t="s">
        <v>245</v>
      </c>
      <c r="E199" s="44"/>
      <c r="F199" s="254" t="s">
        <v>213</v>
      </c>
      <c r="G199" s="44"/>
      <c r="H199" s="255">
        <v>125.69</v>
      </c>
      <c r="I199" s="44"/>
      <c r="J199" s="44"/>
      <c r="K199" s="44"/>
      <c r="L199" s="48"/>
      <c r="M199" s="232"/>
      <c r="N199" s="233"/>
      <c r="O199" s="88"/>
      <c r="P199" s="88"/>
      <c r="Q199" s="88"/>
      <c r="R199" s="88"/>
      <c r="S199" s="88"/>
      <c r="T199" s="89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U199" s="20" t="s">
        <v>92</v>
      </c>
    </row>
    <row r="200" s="2" customFormat="1">
      <c r="A200" s="42"/>
      <c r="B200" s="43"/>
      <c r="C200" s="44"/>
      <c r="D200" s="229" t="s">
        <v>245</v>
      </c>
      <c r="E200" s="44"/>
      <c r="F200" s="254" t="s">
        <v>266</v>
      </c>
      <c r="G200" s="44"/>
      <c r="H200" s="255">
        <v>125.69</v>
      </c>
      <c r="I200" s="44"/>
      <c r="J200" s="44"/>
      <c r="K200" s="44"/>
      <c r="L200" s="48"/>
      <c r="M200" s="232"/>
      <c r="N200" s="233"/>
      <c r="O200" s="88"/>
      <c r="P200" s="88"/>
      <c r="Q200" s="88"/>
      <c r="R200" s="88"/>
      <c r="S200" s="88"/>
      <c r="T200" s="89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U200" s="20" t="s">
        <v>92</v>
      </c>
    </row>
    <row r="201" s="2" customFormat="1">
      <c r="A201" s="42"/>
      <c r="B201" s="43"/>
      <c r="C201" s="44"/>
      <c r="D201" s="229" t="s">
        <v>245</v>
      </c>
      <c r="E201" s="44"/>
      <c r="F201" s="253" t="s">
        <v>300</v>
      </c>
      <c r="G201" s="44"/>
      <c r="H201" s="44"/>
      <c r="I201" s="44"/>
      <c r="J201" s="44"/>
      <c r="K201" s="44"/>
      <c r="L201" s="48"/>
      <c r="M201" s="232"/>
      <c r="N201" s="233"/>
      <c r="O201" s="88"/>
      <c r="P201" s="88"/>
      <c r="Q201" s="88"/>
      <c r="R201" s="88"/>
      <c r="S201" s="88"/>
      <c r="T201" s="89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U201" s="20" t="s">
        <v>92</v>
      </c>
    </row>
    <row r="202" s="2" customFormat="1">
      <c r="A202" s="42"/>
      <c r="B202" s="43"/>
      <c r="C202" s="44"/>
      <c r="D202" s="229" t="s">
        <v>245</v>
      </c>
      <c r="E202" s="44"/>
      <c r="F202" s="254" t="s">
        <v>211</v>
      </c>
      <c r="G202" s="44"/>
      <c r="H202" s="255">
        <v>125.69</v>
      </c>
      <c r="I202" s="44"/>
      <c r="J202" s="44"/>
      <c r="K202" s="44"/>
      <c r="L202" s="48"/>
      <c r="M202" s="232"/>
      <c r="N202" s="233"/>
      <c r="O202" s="88"/>
      <c r="P202" s="88"/>
      <c r="Q202" s="88"/>
      <c r="R202" s="88"/>
      <c r="S202" s="88"/>
      <c r="T202" s="89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U202" s="20" t="s">
        <v>92</v>
      </c>
    </row>
    <row r="203" s="2" customFormat="1">
      <c r="A203" s="42"/>
      <c r="B203" s="43"/>
      <c r="C203" s="44"/>
      <c r="D203" s="229" t="s">
        <v>245</v>
      </c>
      <c r="E203" s="44"/>
      <c r="F203" s="254" t="s">
        <v>301</v>
      </c>
      <c r="G203" s="44"/>
      <c r="H203" s="255">
        <v>-31.625</v>
      </c>
      <c r="I203" s="44"/>
      <c r="J203" s="44"/>
      <c r="K203" s="44"/>
      <c r="L203" s="48"/>
      <c r="M203" s="232"/>
      <c r="N203" s="233"/>
      <c r="O203" s="88"/>
      <c r="P203" s="88"/>
      <c r="Q203" s="88"/>
      <c r="R203" s="88"/>
      <c r="S203" s="88"/>
      <c r="T203" s="89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U203" s="20" t="s">
        <v>92</v>
      </c>
    </row>
    <row r="204" s="2" customFormat="1">
      <c r="A204" s="42"/>
      <c r="B204" s="43"/>
      <c r="C204" s="44"/>
      <c r="D204" s="229" t="s">
        <v>245</v>
      </c>
      <c r="E204" s="44"/>
      <c r="F204" s="254" t="s">
        <v>302</v>
      </c>
      <c r="G204" s="44"/>
      <c r="H204" s="255">
        <v>-5.75</v>
      </c>
      <c r="I204" s="44"/>
      <c r="J204" s="44"/>
      <c r="K204" s="44"/>
      <c r="L204" s="48"/>
      <c r="M204" s="232"/>
      <c r="N204" s="233"/>
      <c r="O204" s="88"/>
      <c r="P204" s="88"/>
      <c r="Q204" s="88"/>
      <c r="R204" s="88"/>
      <c r="S204" s="88"/>
      <c r="T204" s="89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U204" s="20" t="s">
        <v>92</v>
      </c>
    </row>
    <row r="205" s="2" customFormat="1">
      <c r="A205" s="42"/>
      <c r="B205" s="43"/>
      <c r="C205" s="44"/>
      <c r="D205" s="229" t="s">
        <v>245</v>
      </c>
      <c r="E205" s="44"/>
      <c r="F205" s="254" t="s">
        <v>247</v>
      </c>
      <c r="G205" s="44"/>
      <c r="H205" s="255">
        <v>88.314999999999998</v>
      </c>
      <c r="I205" s="44"/>
      <c r="J205" s="44"/>
      <c r="K205" s="44"/>
      <c r="L205" s="48"/>
      <c r="M205" s="232"/>
      <c r="N205" s="233"/>
      <c r="O205" s="88"/>
      <c r="P205" s="88"/>
      <c r="Q205" s="88"/>
      <c r="R205" s="88"/>
      <c r="S205" s="88"/>
      <c r="T205" s="89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U205" s="20" t="s">
        <v>92</v>
      </c>
    </row>
    <row r="206" s="2" customFormat="1">
      <c r="A206" s="42"/>
      <c r="B206" s="43"/>
      <c r="C206" s="44"/>
      <c r="D206" s="229" t="s">
        <v>245</v>
      </c>
      <c r="E206" s="44"/>
      <c r="F206" s="253" t="s">
        <v>331</v>
      </c>
      <c r="G206" s="44"/>
      <c r="H206" s="44"/>
      <c r="I206" s="44"/>
      <c r="J206" s="44"/>
      <c r="K206" s="44"/>
      <c r="L206" s="48"/>
      <c r="M206" s="232"/>
      <c r="N206" s="233"/>
      <c r="O206" s="88"/>
      <c r="P206" s="88"/>
      <c r="Q206" s="88"/>
      <c r="R206" s="88"/>
      <c r="S206" s="88"/>
      <c r="T206" s="89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U206" s="20" t="s">
        <v>92</v>
      </c>
    </row>
    <row r="207" s="2" customFormat="1">
      <c r="A207" s="42"/>
      <c r="B207" s="43"/>
      <c r="C207" s="44"/>
      <c r="D207" s="229" t="s">
        <v>245</v>
      </c>
      <c r="E207" s="44"/>
      <c r="F207" s="254" t="s">
        <v>332</v>
      </c>
      <c r="G207" s="44"/>
      <c r="H207" s="255">
        <v>31.625</v>
      </c>
      <c r="I207" s="44"/>
      <c r="J207" s="44"/>
      <c r="K207" s="44"/>
      <c r="L207" s="48"/>
      <c r="M207" s="232"/>
      <c r="N207" s="233"/>
      <c r="O207" s="88"/>
      <c r="P207" s="88"/>
      <c r="Q207" s="88"/>
      <c r="R207" s="88"/>
      <c r="S207" s="88"/>
      <c r="T207" s="89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U207" s="20" t="s">
        <v>92</v>
      </c>
    </row>
    <row r="208" s="2" customFormat="1">
      <c r="A208" s="42"/>
      <c r="B208" s="43"/>
      <c r="C208" s="44"/>
      <c r="D208" s="229" t="s">
        <v>245</v>
      </c>
      <c r="E208" s="44"/>
      <c r="F208" s="254" t="s">
        <v>266</v>
      </c>
      <c r="G208" s="44"/>
      <c r="H208" s="255">
        <v>31.625</v>
      </c>
      <c r="I208" s="44"/>
      <c r="J208" s="44"/>
      <c r="K208" s="44"/>
      <c r="L208" s="48"/>
      <c r="M208" s="232"/>
      <c r="N208" s="233"/>
      <c r="O208" s="88"/>
      <c r="P208" s="88"/>
      <c r="Q208" s="88"/>
      <c r="R208" s="88"/>
      <c r="S208" s="88"/>
      <c r="T208" s="89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U208" s="20" t="s">
        <v>92</v>
      </c>
    </row>
    <row r="209" s="2" customFormat="1" ht="24.15" customHeight="1">
      <c r="A209" s="42"/>
      <c r="B209" s="43"/>
      <c r="C209" s="216" t="s">
        <v>333</v>
      </c>
      <c r="D209" s="216" t="s">
        <v>139</v>
      </c>
      <c r="E209" s="217" t="s">
        <v>334</v>
      </c>
      <c r="F209" s="218" t="s">
        <v>335</v>
      </c>
      <c r="G209" s="219" t="s">
        <v>200</v>
      </c>
      <c r="H209" s="220">
        <v>88.314999999999998</v>
      </c>
      <c r="I209" s="221"/>
      <c r="J209" s="222">
        <f>ROUND(I209*H209,2)</f>
        <v>0</v>
      </c>
      <c r="K209" s="218" t="s">
        <v>240</v>
      </c>
      <c r="L209" s="48"/>
      <c r="M209" s="223" t="s">
        <v>44</v>
      </c>
      <c r="N209" s="224" t="s">
        <v>53</v>
      </c>
      <c r="O209" s="88"/>
      <c r="P209" s="225">
        <f>O209*H209</f>
        <v>0</v>
      </c>
      <c r="Q209" s="225">
        <v>0</v>
      </c>
      <c r="R209" s="225">
        <f>Q209*H209</f>
        <v>0</v>
      </c>
      <c r="S209" s="225">
        <v>0</v>
      </c>
      <c r="T209" s="226">
        <f>S209*H209</f>
        <v>0</v>
      </c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R209" s="227" t="s">
        <v>154</v>
      </c>
      <c r="AT209" s="227" t="s">
        <v>139</v>
      </c>
      <c r="AU209" s="227" t="s">
        <v>92</v>
      </c>
      <c r="AY209" s="20" t="s">
        <v>136</v>
      </c>
      <c r="BE209" s="228">
        <f>IF(N209="základní",J209,0)</f>
        <v>0</v>
      </c>
      <c r="BF209" s="228">
        <f>IF(N209="snížená",J209,0)</f>
        <v>0</v>
      </c>
      <c r="BG209" s="228">
        <f>IF(N209="zákl. přenesená",J209,0)</f>
        <v>0</v>
      </c>
      <c r="BH209" s="228">
        <f>IF(N209="sníž. přenesená",J209,0)</f>
        <v>0</v>
      </c>
      <c r="BI209" s="228">
        <f>IF(N209="nulová",J209,0)</f>
        <v>0</v>
      </c>
      <c r="BJ209" s="20" t="s">
        <v>90</v>
      </c>
      <c r="BK209" s="228">
        <f>ROUND(I209*H209,2)</f>
        <v>0</v>
      </c>
      <c r="BL209" s="20" t="s">
        <v>154</v>
      </c>
      <c r="BM209" s="227" t="s">
        <v>336</v>
      </c>
    </row>
    <row r="210" s="2" customFormat="1">
      <c r="A210" s="42"/>
      <c r="B210" s="43"/>
      <c r="C210" s="44"/>
      <c r="D210" s="251" t="s">
        <v>242</v>
      </c>
      <c r="E210" s="44"/>
      <c r="F210" s="252" t="s">
        <v>337</v>
      </c>
      <c r="G210" s="44"/>
      <c r="H210" s="44"/>
      <c r="I210" s="231"/>
      <c r="J210" s="44"/>
      <c r="K210" s="44"/>
      <c r="L210" s="48"/>
      <c r="M210" s="232"/>
      <c r="N210" s="233"/>
      <c r="O210" s="88"/>
      <c r="P210" s="88"/>
      <c r="Q210" s="88"/>
      <c r="R210" s="88"/>
      <c r="S210" s="88"/>
      <c r="T210" s="89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T210" s="20" t="s">
        <v>242</v>
      </c>
      <c r="AU210" s="20" t="s">
        <v>92</v>
      </c>
    </row>
    <row r="211" s="13" customFormat="1">
      <c r="A211" s="13"/>
      <c r="B211" s="234"/>
      <c r="C211" s="235"/>
      <c r="D211" s="229" t="s">
        <v>158</v>
      </c>
      <c r="E211" s="236" t="s">
        <v>44</v>
      </c>
      <c r="F211" s="237" t="s">
        <v>211</v>
      </c>
      <c r="G211" s="235"/>
      <c r="H211" s="238">
        <v>125.69</v>
      </c>
      <c r="I211" s="239"/>
      <c r="J211" s="235"/>
      <c r="K211" s="235"/>
      <c r="L211" s="240"/>
      <c r="M211" s="241"/>
      <c r="N211" s="242"/>
      <c r="O211" s="242"/>
      <c r="P211" s="242"/>
      <c r="Q211" s="242"/>
      <c r="R211" s="242"/>
      <c r="S211" s="242"/>
      <c r="T211" s="24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T211" s="244" t="s">
        <v>158</v>
      </c>
      <c r="AU211" s="244" t="s">
        <v>92</v>
      </c>
      <c r="AV211" s="13" t="s">
        <v>92</v>
      </c>
      <c r="AW211" s="13" t="s">
        <v>42</v>
      </c>
      <c r="AX211" s="13" t="s">
        <v>82</v>
      </c>
      <c r="AY211" s="244" t="s">
        <v>136</v>
      </c>
    </row>
    <row r="212" s="13" customFormat="1">
      <c r="A212" s="13"/>
      <c r="B212" s="234"/>
      <c r="C212" s="235"/>
      <c r="D212" s="229" t="s">
        <v>158</v>
      </c>
      <c r="E212" s="236" t="s">
        <v>44</v>
      </c>
      <c r="F212" s="237" t="s">
        <v>301</v>
      </c>
      <c r="G212" s="235"/>
      <c r="H212" s="238">
        <v>-31.625</v>
      </c>
      <c r="I212" s="239"/>
      <c r="J212" s="235"/>
      <c r="K212" s="235"/>
      <c r="L212" s="240"/>
      <c r="M212" s="241"/>
      <c r="N212" s="242"/>
      <c r="O212" s="242"/>
      <c r="P212" s="242"/>
      <c r="Q212" s="242"/>
      <c r="R212" s="242"/>
      <c r="S212" s="242"/>
      <c r="T212" s="24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4" t="s">
        <v>158</v>
      </c>
      <c r="AU212" s="244" t="s">
        <v>92</v>
      </c>
      <c r="AV212" s="13" t="s">
        <v>92</v>
      </c>
      <c r="AW212" s="13" t="s">
        <v>42</v>
      </c>
      <c r="AX212" s="13" t="s">
        <v>82</v>
      </c>
      <c r="AY212" s="244" t="s">
        <v>136</v>
      </c>
    </row>
    <row r="213" s="13" customFormat="1">
      <c r="A213" s="13"/>
      <c r="B213" s="234"/>
      <c r="C213" s="235"/>
      <c r="D213" s="229" t="s">
        <v>158</v>
      </c>
      <c r="E213" s="236" t="s">
        <v>44</v>
      </c>
      <c r="F213" s="237" t="s">
        <v>302</v>
      </c>
      <c r="G213" s="235"/>
      <c r="H213" s="238">
        <v>-5.75</v>
      </c>
      <c r="I213" s="239"/>
      <c r="J213" s="235"/>
      <c r="K213" s="235"/>
      <c r="L213" s="240"/>
      <c r="M213" s="241"/>
      <c r="N213" s="242"/>
      <c r="O213" s="242"/>
      <c r="P213" s="242"/>
      <c r="Q213" s="242"/>
      <c r="R213" s="242"/>
      <c r="S213" s="242"/>
      <c r="T213" s="24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4" t="s">
        <v>158</v>
      </c>
      <c r="AU213" s="244" t="s">
        <v>92</v>
      </c>
      <c r="AV213" s="13" t="s">
        <v>92</v>
      </c>
      <c r="AW213" s="13" t="s">
        <v>42</v>
      </c>
      <c r="AX213" s="13" t="s">
        <v>82</v>
      </c>
      <c r="AY213" s="244" t="s">
        <v>136</v>
      </c>
    </row>
    <row r="214" s="14" customFormat="1">
      <c r="A214" s="14"/>
      <c r="B214" s="256"/>
      <c r="C214" s="257"/>
      <c r="D214" s="229" t="s">
        <v>158</v>
      </c>
      <c r="E214" s="258" t="s">
        <v>214</v>
      </c>
      <c r="F214" s="259" t="s">
        <v>247</v>
      </c>
      <c r="G214" s="257"/>
      <c r="H214" s="260">
        <v>88.314999999999998</v>
      </c>
      <c r="I214" s="261"/>
      <c r="J214" s="257"/>
      <c r="K214" s="257"/>
      <c r="L214" s="262"/>
      <c r="M214" s="263"/>
      <c r="N214" s="264"/>
      <c r="O214" s="264"/>
      <c r="P214" s="264"/>
      <c r="Q214" s="264"/>
      <c r="R214" s="264"/>
      <c r="S214" s="264"/>
      <c r="T214" s="265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T214" s="266" t="s">
        <v>158</v>
      </c>
      <c r="AU214" s="266" t="s">
        <v>92</v>
      </c>
      <c r="AV214" s="14" t="s">
        <v>154</v>
      </c>
      <c r="AW214" s="14" t="s">
        <v>42</v>
      </c>
      <c r="AX214" s="14" t="s">
        <v>90</v>
      </c>
      <c r="AY214" s="266" t="s">
        <v>136</v>
      </c>
    </row>
    <row r="215" s="2" customFormat="1">
      <c r="A215" s="42"/>
      <c r="B215" s="43"/>
      <c r="C215" s="44"/>
      <c r="D215" s="229" t="s">
        <v>245</v>
      </c>
      <c r="E215" s="44"/>
      <c r="F215" s="253" t="s">
        <v>268</v>
      </c>
      <c r="G215" s="44"/>
      <c r="H215" s="44"/>
      <c r="I215" s="44"/>
      <c r="J215" s="44"/>
      <c r="K215" s="44"/>
      <c r="L215" s="48"/>
      <c r="M215" s="232"/>
      <c r="N215" s="233"/>
      <c r="O215" s="88"/>
      <c r="P215" s="88"/>
      <c r="Q215" s="88"/>
      <c r="R215" s="88"/>
      <c r="S215" s="88"/>
      <c r="T215" s="89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U215" s="20" t="s">
        <v>92</v>
      </c>
    </row>
    <row r="216" s="2" customFormat="1">
      <c r="A216" s="42"/>
      <c r="B216" s="43"/>
      <c r="C216" s="44"/>
      <c r="D216" s="229" t="s">
        <v>245</v>
      </c>
      <c r="E216" s="44"/>
      <c r="F216" s="254" t="s">
        <v>213</v>
      </c>
      <c r="G216" s="44"/>
      <c r="H216" s="255">
        <v>125.69</v>
      </c>
      <c r="I216" s="44"/>
      <c r="J216" s="44"/>
      <c r="K216" s="44"/>
      <c r="L216" s="48"/>
      <c r="M216" s="232"/>
      <c r="N216" s="233"/>
      <c r="O216" s="88"/>
      <c r="P216" s="88"/>
      <c r="Q216" s="88"/>
      <c r="R216" s="88"/>
      <c r="S216" s="88"/>
      <c r="T216" s="89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U216" s="20" t="s">
        <v>92</v>
      </c>
    </row>
    <row r="217" s="2" customFormat="1">
      <c r="A217" s="42"/>
      <c r="B217" s="43"/>
      <c r="C217" s="44"/>
      <c r="D217" s="229" t="s">
        <v>245</v>
      </c>
      <c r="E217" s="44"/>
      <c r="F217" s="254" t="s">
        <v>266</v>
      </c>
      <c r="G217" s="44"/>
      <c r="H217" s="255">
        <v>125.69</v>
      </c>
      <c r="I217" s="44"/>
      <c r="J217" s="44"/>
      <c r="K217" s="44"/>
      <c r="L217" s="48"/>
      <c r="M217" s="232"/>
      <c r="N217" s="233"/>
      <c r="O217" s="88"/>
      <c r="P217" s="88"/>
      <c r="Q217" s="88"/>
      <c r="R217" s="88"/>
      <c r="S217" s="88"/>
      <c r="T217" s="89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U217" s="20" t="s">
        <v>92</v>
      </c>
    </row>
    <row r="218" s="2" customFormat="1">
      <c r="A218" s="42"/>
      <c r="B218" s="43"/>
      <c r="C218" s="44"/>
      <c r="D218" s="229" t="s">
        <v>245</v>
      </c>
      <c r="E218" s="44"/>
      <c r="F218" s="253" t="s">
        <v>331</v>
      </c>
      <c r="G218" s="44"/>
      <c r="H218" s="44"/>
      <c r="I218" s="44"/>
      <c r="J218" s="44"/>
      <c r="K218" s="44"/>
      <c r="L218" s="48"/>
      <c r="M218" s="232"/>
      <c r="N218" s="233"/>
      <c r="O218" s="88"/>
      <c r="P218" s="88"/>
      <c r="Q218" s="88"/>
      <c r="R218" s="88"/>
      <c r="S218" s="88"/>
      <c r="T218" s="89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U218" s="20" t="s">
        <v>92</v>
      </c>
    </row>
    <row r="219" s="2" customFormat="1">
      <c r="A219" s="42"/>
      <c r="B219" s="43"/>
      <c r="C219" s="44"/>
      <c r="D219" s="229" t="s">
        <v>245</v>
      </c>
      <c r="E219" s="44"/>
      <c r="F219" s="254" t="s">
        <v>332</v>
      </c>
      <c r="G219" s="44"/>
      <c r="H219" s="255">
        <v>31.625</v>
      </c>
      <c r="I219" s="44"/>
      <c r="J219" s="44"/>
      <c r="K219" s="44"/>
      <c r="L219" s="48"/>
      <c r="M219" s="232"/>
      <c r="N219" s="233"/>
      <c r="O219" s="88"/>
      <c r="P219" s="88"/>
      <c r="Q219" s="88"/>
      <c r="R219" s="88"/>
      <c r="S219" s="88"/>
      <c r="T219" s="89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U219" s="20" t="s">
        <v>92</v>
      </c>
    </row>
    <row r="220" s="2" customFormat="1">
      <c r="A220" s="42"/>
      <c r="B220" s="43"/>
      <c r="C220" s="44"/>
      <c r="D220" s="229" t="s">
        <v>245</v>
      </c>
      <c r="E220" s="44"/>
      <c r="F220" s="254" t="s">
        <v>266</v>
      </c>
      <c r="G220" s="44"/>
      <c r="H220" s="255">
        <v>31.625</v>
      </c>
      <c r="I220" s="44"/>
      <c r="J220" s="44"/>
      <c r="K220" s="44"/>
      <c r="L220" s="48"/>
      <c r="M220" s="232"/>
      <c r="N220" s="233"/>
      <c r="O220" s="88"/>
      <c r="P220" s="88"/>
      <c r="Q220" s="88"/>
      <c r="R220" s="88"/>
      <c r="S220" s="88"/>
      <c r="T220" s="89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U220" s="20" t="s">
        <v>92</v>
      </c>
    </row>
    <row r="221" s="2" customFormat="1">
      <c r="A221" s="42"/>
      <c r="B221" s="43"/>
      <c r="C221" s="44"/>
      <c r="D221" s="229" t="s">
        <v>245</v>
      </c>
      <c r="E221" s="44"/>
      <c r="F221" s="253" t="s">
        <v>338</v>
      </c>
      <c r="G221" s="44"/>
      <c r="H221" s="44"/>
      <c r="I221" s="44"/>
      <c r="J221" s="44"/>
      <c r="K221" s="44"/>
      <c r="L221" s="48"/>
      <c r="M221" s="232"/>
      <c r="N221" s="233"/>
      <c r="O221" s="88"/>
      <c r="P221" s="88"/>
      <c r="Q221" s="88"/>
      <c r="R221" s="88"/>
      <c r="S221" s="88"/>
      <c r="T221" s="89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U221" s="20" t="s">
        <v>92</v>
      </c>
    </row>
    <row r="222" s="2" customFormat="1">
      <c r="A222" s="42"/>
      <c r="B222" s="43"/>
      <c r="C222" s="44"/>
      <c r="D222" s="229" t="s">
        <v>245</v>
      </c>
      <c r="E222" s="44"/>
      <c r="F222" s="254" t="s">
        <v>339</v>
      </c>
      <c r="G222" s="44"/>
      <c r="H222" s="255">
        <v>5.75</v>
      </c>
      <c r="I222" s="44"/>
      <c r="J222" s="44"/>
      <c r="K222" s="44"/>
      <c r="L222" s="48"/>
      <c r="M222" s="232"/>
      <c r="N222" s="233"/>
      <c r="O222" s="88"/>
      <c r="P222" s="88"/>
      <c r="Q222" s="88"/>
      <c r="R222" s="88"/>
      <c r="S222" s="88"/>
      <c r="T222" s="89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U222" s="20" t="s">
        <v>92</v>
      </c>
    </row>
    <row r="223" s="2" customFormat="1">
      <c r="A223" s="42"/>
      <c r="B223" s="43"/>
      <c r="C223" s="44"/>
      <c r="D223" s="229" t="s">
        <v>245</v>
      </c>
      <c r="E223" s="44"/>
      <c r="F223" s="254" t="s">
        <v>247</v>
      </c>
      <c r="G223" s="44"/>
      <c r="H223" s="255">
        <v>5.75</v>
      </c>
      <c r="I223" s="44"/>
      <c r="J223" s="44"/>
      <c r="K223" s="44"/>
      <c r="L223" s="48"/>
      <c r="M223" s="232"/>
      <c r="N223" s="233"/>
      <c r="O223" s="88"/>
      <c r="P223" s="88"/>
      <c r="Q223" s="88"/>
      <c r="R223" s="88"/>
      <c r="S223" s="88"/>
      <c r="T223" s="89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U223" s="20" t="s">
        <v>92</v>
      </c>
    </row>
    <row r="224" s="2" customFormat="1" ht="37.8" customHeight="1">
      <c r="A224" s="42"/>
      <c r="B224" s="43"/>
      <c r="C224" s="216" t="s">
        <v>340</v>
      </c>
      <c r="D224" s="216" t="s">
        <v>139</v>
      </c>
      <c r="E224" s="217" t="s">
        <v>341</v>
      </c>
      <c r="F224" s="218" t="s">
        <v>342</v>
      </c>
      <c r="G224" s="219" t="s">
        <v>200</v>
      </c>
      <c r="H224" s="220">
        <v>28.802</v>
      </c>
      <c r="I224" s="221"/>
      <c r="J224" s="222">
        <f>ROUND(I224*H224,2)</f>
        <v>0</v>
      </c>
      <c r="K224" s="218" t="s">
        <v>240</v>
      </c>
      <c r="L224" s="48"/>
      <c r="M224" s="223" t="s">
        <v>44</v>
      </c>
      <c r="N224" s="224" t="s">
        <v>53</v>
      </c>
      <c r="O224" s="88"/>
      <c r="P224" s="225">
        <f>O224*H224</f>
        <v>0</v>
      </c>
      <c r="Q224" s="225">
        <v>0</v>
      </c>
      <c r="R224" s="225">
        <f>Q224*H224</f>
        <v>0</v>
      </c>
      <c r="S224" s="225">
        <v>0</v>
      </c>
      <c r="T224" s="226">
        <f>S224*H224</f>
        <v>0</v>
      </c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R224" s="227" t="s">
        <v>154</v>
      </c>
      <c r="AT224" s="227" t="s">
        <v>139</v>
      </c>
      <c r="AU224" s="227" t="s">
        <v>92</v>
      </c>
      <c r="AY224" s="20" t="s">
        <v>136</v>
      </c>
      <c r="BE224" s="228">
        <f>IF(N224="základní",J224,0)</f>
        <v>0</v>
      </c>
      <c r="BF224" s="228">
        <f>IF(N224="snížená",J224,0)</f>
        <v>0</v>
      </c>
      <c r="BG224" s="228">
        <f>IF(N224="zákl. přenesená",J224,0)</f>
        <v>0</v>
      </c>
      <c r="BH224" s="228">
        <f>IF(N224="sníž. přenesená",J224,0)</f>
        <v>0</v>
      </c>
      <c r="BI224" s="228">
        <f>IF(N224="nulová",J224,0)</f>
        <v>0</v>
      </c>
      <c r="BJ224" s="20" t="s">
        <v>90</v>
      </c>
      <c r="BK224" s="228">
        <f>ROUND(I224*H224,2)</f>
        <v>0</v>
      </c>
      <c r="BL224" s="20" t="s">
        <v>154</v>
      </c>
      <c r="BM224" s="227" t="s">
        <v>343</v>
      </c>
    </row>
    <row r="225" s="2" customFormat="1">
      <c r="A225" s="42"/>
      <c r="B225" s="43"/>
      <c r="C225" s="44"/>
      <c r="D225" s="251" t="s">
        <v>242</v>
      </c>
      <c r="E225" s="44"/>
      <c r="F225" s="252" t="s">
        <v>344</v>
      </c>
      <c r="G225" s="44"/>
      <c r="H225" s="44"/>
      <c r="I225" s="231"/>
      <c r="J225" s="44"/>
      <c r="K225" s="44"/>
      <c r="L225" s="48"/>
      <c r="M225" s="232"/>
      <c r="N225" s="233"/>
      <c r="O225" s="88"/>
      <c r="P225" s="88"/>
      <c r="Q225" s="88"/>
      <c r="R225" s="88"/>
      <c r="S225" s="88"/>
      <c r="T225" s="89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T225" s="20" t="s">
        <v>242</v>
      </c>
      <c r="AU225" s="20" t="s">
        <v>92</v>
      </c>
    </row>
    <row r="226" s="13" customFormat="1">
      <c r="A226" s="13"/>
      <c r="B226" s="234"/>
      <c r="C226" s="235"/>
      <c r="D226" s="229" t="s">
        <v>158</v>
      </c>
      <c r="E226" s="236" t="s">
        <v>44</v>
      </c>
      <c r="F226" s="237" t="s">
        <v>332</v>
      </c>
      <c r="G226" s="235"/>
      <c r="H226" s="238">
        <v>31.625</v>
      </c>
      <c r="I226" s="239"/>
      <c r="J226" s="235"/>
      <c r="K226" s="235"/>
      <c r="L226" s="240"/>
      <c r="M226" s="241"/>
      <c r="N226" s="242"/>
      <c r="O226" s="242"/>
      <c r="P226" s="242"/>
      <c r="Q226" s="242"/>
      <c r="R226" s="242"/>
      <c r="S226" s="242"/>
      <c r="T226" s="24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4" t="s">
        <v>158</v>
      </c>
      <c r="AU226" s="244" t="s">
        <v>92</v>
      </c>
      <c r="AV226" s="13" t="s">
        <v>92</v>
      </c>
      <c r="AW226" s="13" t="s">
        <v>42</v>
      </c>
      <c r="AX226" s="13" t="s">
        <v>82</v>
      </c>
      <c r="AY226" s="244" t="s">
        <v>136</v>
      </c>
    </row>
    <row r="227" s="15" customFormat="1">
      <c r="A227" s="15"/>
      <c r="B227" s="267"/>
      <c r="C227" s="268"/>
      <c r="D227" s="229" t="s">
        <v>158</v>
      </c>
      <c r="E227" s="269" t="s">
        <v>202</v>
      </c>
      <c r="F227" s="270" t="s">
        <v>266</v>
      </c>
      <c r="G227" s="268"/>
      <c r="H227" s="271">
        <v>31.625</v>
      </c>
      <c r="I227" s="272"/>
      <c r="J227" s="268"/>
      <c r="K227" s="268"/>
      <c r="L227" s="273"/>
      <c r="M227" s="274"/>
      <c r="N227" s="275"/>
      <c r="O227" s="275"/>
      <c r="P227" s="275"/>
      <c r="Q227" s="275"/>
      <c r="R227" s="275"/>
      <c r="S227" s="275"/>
      <c r="T227" s="276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T227" s="277" t="s">
        <v>158</v>
      </c>
      <c r="AU227" s="277" t="s">
        <v>92</v>
      </c>
      <c r="AV227" s="15" t="s">
        <v>150</v>
      </c>
      <c r="AW227" s="15" t="s">
        <v>42</v>
      </c>
      <c r="AX227" s="15" t="s">
        <v>82</v>
      </c>
      <c r="AY227" s="277" t="s">
        <v>136</v>
      </c>
    </row>
    <row r="228" s="13" customFormat="1">
      <c r="A228" s="13"/>
      <c r="B228" s="234"/>
      <c r="C228" s="235"/>
      <c r="D228" s="229" t="s">
        <v>158</v>
      </c>
      <c r="E228" s="236" t="s">
        <v>44</v>
      </c>
      <c r="F228" s="237" t="s">
        <v>345</v>
      </c>
      <c r="G228" s="235"/>
      <c r="H228" s="238">
        <v>-2.823</v>
      </c>
      <c r="I228" s="239"/>
      <c r="J228" s="235"/>
      <c r="K228" s="235"/>
      <c r="L228" s="240"/>
      <c r="M228" s="241"/>
      <c r="N228" s="242"/>
      <c r="O228" s="242"/>
      <c r="P228" s="242"/>
      <c r="Q228" s="242"/>
      <c r="R228" s="242"/>
      <c r="S228" s="242"/>
      <c r="T228" s="24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T228" s="244" t="s">
        <v>158</v>
      </c>
      <c r="AU228" s="244" t="s">
        <v>92</v>
      </c>
      <c r="AV228" s="13" t="s">
        <v>92</v>
      </c>
      <c r="AW228" s="13" t="s">
        <v>42</v>
      </c>
      <c r="AX228" s="13" t="s">
        <v>82</v>
      </c>
      <c r="AY228" s="244" t="s">
        <v>136</v>
      </c>
    </row>
    <row r="229" s="14" customFormat="1">
      <c r="A229" s="14"/>
      <c r="B229" s="256"/>
      <c r="C229" s="257"/>
      <c r="D229" s="229" t="s">
        <v>158</v>
      </c>
      <c r="E229" s="258" t="s">
        <v>205</v>
      </c>
      <c r="F229" s="259" t="s">
        <v>247</v>
      </c>
      <c r="G229" s="257"/>
      <c r="H229" s="260">
        <v>28.802</v>
      </c>
      <c r="I229" s="261"/>
      <c r="J229" s="257"/>
      <c r="K229" s="257"/>
      <c r="L229" s="262"/>
      <c r="M229" s="263"/>
      <c r="N229" s="264"/>
      <c r="O229" s="264"/>
      <c r="P229" s="264"/>
      <c r="Q229" s="264"/>
      <c r="R229" s="264"/>
      <c r="S229" s="264"/>
      <c r="T229" s="265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T229" s="266" t="s">
        <v>158</v>
      </c>
      <c r="AU229" s="266" t="s">
        <v>92</v>
      </c>
      <c r="AV229" s="14" t="s">
        <v>154</v>
      </c>
      <c r="AW229" s="14" t="s">
        <v>42</v>
      </c>
      <c r="AX229" s="14" t="s">
        <v>90</v>
      </c>
      <c r="AY229" s="266" t="s">
        <v>136</v>
      </c>
    </row>
    <row r="230" s="2" customFormat="1">
      <c r="A230" s="42"/>
      <c r="B230" s="43"/>
      <c r="C230" s="44"/>
      <c r="D230" s="229" t="s">
        <v>245</v>
      </c>
      <c r="E230" s="44"/>
      <c r="F230" s="253" t="s">
        <v>246</v>
      </c>
      <c r="G230" s="44"/>
      <c r="H230" s="44"/>
      <c r="I230" s="44"/>
      <c r="J230" s="44"/>
      <c r="K230" s="44"/>
      <c r="L230" s="48"/>
      <c r="M230" s="232"/>
      <c r="N230" s="233"/>
      <c r="O230" s="88"/>
      <c r="P230" s="88"/>
      <c r="Q230" s="88"/>
      <c r="R230" s="88"/>
      <c r="S230" s="88"/>
      <c r="T230" s="89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U230" s="20" t="s">
        <v>92</v>
      </c>
    </row>
    <row r="231" s="2" customFormat="1">
      <c r="A231" s="42"/>
      <c r="B231" s="43"/>
      <c r="C231" s="44"/>
      <c r="D231" s="229" t="s">
        <v>245</v>
      </c>
      <c r="E231" s="44"/>
      <c r="F231" s="254" t="s">
        <v>197</v>
      </c>
      <c r="G231" s="44"/>
      <c r="H231" s="255">
        <v>64.5</v>
      </c>
      <c r="I231" s="44"/>
      <c r="J231" s="44"/>
      <c r="K231" s="44"/>
      <c r="L231" s="48"/>
      <c r="M231" s="232"/>
      <c r="N231" s="233"/>
      <c r="O231" s="88"/>
      <c r="P231" s="88"/>
      <c r="Q231" s="88"/>
      <c r="R231" s="88"/>
      <c r="S231" s="88"/>
      <c r="T231" s="89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U231" s="20" t="s">
        <v>92</v>
      </c>
    </row>
    <row r="232" s="2" customFormat="1">
      <c r="A232" s="42"/>
      <c r="B232" s="43"/>
      <c r="C232" s="44"/>
      <c r="D232" s="229" t="s">
        <v>245</v>
      </c>
      <c r="E232" s="44"/>
      <c r="F232" s="254" t="s">
        <v>247</v>
      </c>
      <c r="G232" s="44"/>
      <c r="H232" s="255">
        <v>64.5</v>
      </c>
      <c r="I232" s="44"/>
      <c r="J232" s="44"/>
      <c r="K232" s="44"/>
      <c r="L232" s="48"/>
      <c r="M232" s="232"/>
      <c r="N232" s="233"/>
      <c r="O232" s="88"/>
      <c r="P232" s="88"/>
      <c r="Q232" s="88"/>
      <c r="R232" s="88"/>
      <c r="S232" s="88"/>
      <c r="T232" s="89"/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U232" s="20" t="s">
        <v>92</v>
      </c>
    </row>
    <row r="233" s="2" customFormat="1" ht="16.5" customHeight="1">
      <c r="A233" s="42"/>
      <c r="B233" s="43"/>
      <c r="C233" s="278" t="s">
        <v>346</v>
      </c>
      <c r="D233" s="278" t="s">
        <v>347</v>
      </c>
      <c r="E233" s="279" t="s">
        <v>348</v>
      </c>
      <c r="F233" s="280" t="s">
        <v>349</v>
      </c>
      <c r="G233" s="281" t="s">
        <v>322</v>
      </c>
      <c r="H233" s="282">
        <v>57.603999999999999</v>
      </c>
      <c r="I233" s="283"/>
      <c r="J233" s="284">
        <f>ROUND(I233*H233,2)</f>
        <v>0</v>
      </c>
      <c r="K233" s="280" t="s">
        <v>240</v>
      </c>
      <c r="L233" s="285"/>
      <c r="M233" s="286" t="s">
        <v>44</v>
      </c>
      <c r="N233" s="287" t="s">
        <v>53</v>
      </c>
      <c r="O233" s="88"/>
      <c r="P233" s="225">
        <f>O233*H233</f>
        <v>0</v>
      </c>
      <c r="Q233" s="225">
        <v>1</v>
      </c>
      <c r="R233" s="225">
        <f>Q233*H233</f>
        <v>57.603999999999999</v>
      </c>
      <c r="S233" s="225">
        <v>0</v>
      </c>
      <c r="T233" s="226">
        <f>S233*H233</f>
        <v>0</v>
      </c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R233" s="227" t="s">
        <v>172</v>
      </c>
      <c r="AT233" s="227" t="s">
        <v>347</v>
      </c>
      <c r="AU233" s="227" t="s">
        <v>92</v>
      </c>
      <c r="AY233" s="20" t="s">
        <v>136</v>
      </c>
      <c r="BE233" s="228">
        <f>IF(N233="základní",J233,0)</f>
        <v>0</v>
      </c>
      <c r="BF233" s="228">
        <f>IF(N233="snížená",J233,0)</f>
        <v>0</v>
      </c>
      <c r="BG233" s="228">
        <f>IF(N233="zákl. přenesená",J233,0)</f>
        <v>0</v>
      </c>
      <c r="BH233" s="228">
        <f>IF(N233="sníž. přenesená",J233,0)</f>
        <v>0</v>
      </c>
      <c r="BI233" s="228">
        <f>IF(N233="nulová",J233,0)</f>
        <v>0</v>
      </c>
      <c r="BJ233" s="20" t="s">
        <v>90</v>
      </c>
      <c r="BK233" s="228">
        <f>ROUND(I233*H233,2)</f>
        <v>0</v>
      </c>
      <c r="BL233" s="20" t="s">
        <v>154</v>
      </c>
      <c r="BM233" s="227" t="s">
        <v>350</v>
      </c>
    </row>
    <row r="234" s="13" customFormat="1">
      <c r="A234" s="13"/>
      <c r="B234" s="234"/>
      <c r="C234" s="235"/>
      <c r="D234" s="229" t="s">
        <v>158</v>
      </c>
      <c r="E234" s="236" t="s">
        <v>44</v>
      </c>
      <c r="F234" s="237" t="s">
        <v>205</v>
      </c>
      <c r="G234" s="235"/>
      <c r="H234" s="238">
        <v>28.802</v>
      </c>
      <c r="I234" s="239"/>
      <c r="J234" s="235"/>
      <c r="K234" s="235"/>
      <c r="L234" s="240"/>
      <c r="M234" s="241"/>
      <c r="N234" s="242"/>
      <c r="O234" s="242"/>
      <c r="P234" s="242"/>
      <c r="Q234" s="242"/>
      <c r="R234" s="242"/>
      <c r="S234" s="242"/>
      <c r="T234" s="24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44" t="s">
        <v>158</v>
      </c>
      <c r="AU234" s="244" t="s">
        <v>92</v>
      </c>
      <c r="AV234" s="13" t="s">
        <v>92</v>
      </c>
      <c r="AW234" s="13" t="s">
        <v>42</v>
      </c>
      <c r="AX234" s="13" t="s">
        <v>90</v>
      </c>
      <c r="AY234" s="244" t="s">
        <v>136</v>
      </c>
    </row>
    <row r="235" s="2" customFormat="1">
      <c r="A235" s="42"/>
      <c r="B235" s="43"/>
      <c r="C235" s="44"/>
      <c r="D235" s="229" t="s">
        <v>245</v>
      </c>
      <c r="E235" s="44"/>
      <c r="F235" s="253" t="s">
        <v>351</v>
      </c>
      <c r="G235" s="44"/>
      <c r="H235" s="44"/>
      <c r="I235" s="44"/>
      <c r="J235" s="44"/>
      <c r="K235" s="44"/>
      <c r="L235" s="48"/>
      <c r="M235" s="232"/>
      <c r="N235" s="233"/>
      <c r="O235" s="88"/>
      <c r="P235" s="88"/>
      <c r="Q235" s="88"/>
      <c r="R235" s="88"/>
      <c r="S235" s="88"/>
      <c r="T235" s="89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U235" s="20" t="s">
        <v>92</v>
      </c>
    </row>
    <row r="236" s="2" customFormat="1">
      <c r="A236" s="42"/>
      <c r="B236" s="43"/>
      <c r="C236" s="44"/>
      <c r="D236" s="229" t="s">
        <v>245</v>
      </c>
      <c r="E236" s="44"/>
      <c r="F236" s="254" t="s">
        <v>332</v>
      </c>
      <c r="G236" s="44"/>
      <c r="H236" s="255">
        <v>31.625</v>
      </c>
      <c r="I236" s="44"/>
      <c r="J236" s="44"/>
      <c r="K236" s="44"/>
      <c r="L236" s="48"/>
      <c r="M236" s="232"/>
      <c r="N236" s="233"/>
      <c r="O236" s="88"/>
      <c r="P236" s="88"/>
      <c r="Q236" s="88"/>
      <c r="R236" s="88"/>
      <c r="S236" s="88"/>
      <c r="T236" s="89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U236" s="20" t="s">
        <v>92</v>
      </c>
    </row>
    <row r="237" s="2" customFormat="1">
      <c r="A237" s="42"/>
      <c r="B237" s="43"/>
      <c r="C237" s="44"/>
      <c r="D237" s="229" t="s">
        <v>245</v>
      </c>
      <c r="E237" s="44"/>
      <c r="F237" s="254" t="s">
        <v>345</v>
      </c>
      <c r="G237" s="44"/>
      <c r="H237" s="255">
        <v>-2.823</v>
      </c>
      <c r="I237" s="44"/>
      <c r="J237" s="44"/>
      <c r="K237" s="44"/>
      <c r="L237" s="48"/>
      <c r="M237" s="232"/>
      <c r="N237" s="233"/>
      <c r="O237" s="88"/>
      <c r="P237" s="88"/>
      <c r="Q237" s="88"/>
      <c r="R237" s="88"/>
      <c r="S237" s="88"/>
      <c r="T237" s="89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U237" s="20" t="s">
        <v>92</v>
      </c>
    </row>
    <row r="238" s="2" customFormat="1">
      <c r="A238" s="42"/>
      <c r="B238" s="43"/>
      <c r="C238" s="44"/>
      <c r="D238" s="229" t="s">
        <v>245</v>
      </c>
      <c r="E238" s="44"/>
      <c r="F238" s="254" t="s">
        <v>247</v>
      </c>
      <c r="G238" s="44"/>
      <c r="H238" s="255">
        <v>28.802</v>
      </c>
      <c r="I238" s="44"/>
      <c r="J238" s="44"/>
      <c r="K238" s="44"/>
      <c r="L238" s="48"/>
      <c r="M238" s="232"/>
      <c r="N238" s="233"/>
      <c r="O238" s="88"/>
      <c r="P238" s="88"/>
      <c r="Q238" s="88"/>
      <c r="R238" s="88"/>
      <c r="S238" s="88"/>
      <c r="T238" s="89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U238" s="20" t="s">
        <v>92</v>
      </c>
    </row>
    <row r="239" s="13" customFormat="1">
      <c r="A239" s="13"/>
      <c r="B239" s="234"/>
      <c r="C239" s="235"/>
      <c r="D239" s="229" t="s">
        <v>158</v>
      </c>
      <c r="E239" s="235"/>
      <c r="F239" s="237" t="s">
        <v>352</v>
      </c>
      <c r="G239" s="235"/>
      <c r="H239" s="238">
        <v>57.603999999999999</v>
      </c>
      <c r="I239" s="239"/>
      <c r="J239" s="235"/>
      <c r="K239" s="235"/>
      <c r="L239" s="240"/>
      <c r="M239" s="241"/>
      <c r="N239" s="242"/>
      <c r="O239" s="242"/>
      <c r="P239" s="242"/>
      <c r="Q239" s="242"/>
      <c r="R239" s="242"/>
      <c r="S239" s="242"/>
      <c r="T239" s="24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4" t="s">
        <v>158</v>
      </c>
      <c r="AU239" s="244" t="s">
        <v>92</v>
      </c>
      <c r="AV239" s="13" t="s">
        <v>92</v>
      </c>
      <c r="AW239" s="13" t="s">
        <v>4</v>
      </c>
      <c r="AX239" s="13" t="s">
        <v>90</v>
      </c>
      <c r="AY239" s="244" t="s">
        <v>136</v>
      </c>
    </row>
    <row r="240" s="2" customFormat="1" ht="24.15" customHeight="1">
      <c r="A240" s="42"/>
      <c r="B240" s="43"/>
      <c r="C240" s="216" t="s">
        <v>353</v>
      </c>
      <c r="D240" s="216" t="s">
        <v>139</v>
      </c>
      <c r="E240" s="217" t="s">
        <v>354</v>
      </c>
      <c r="F240" s="218" t="s">
        <v>355</v>
      </c>
      <c r="G240" s="219" t="s">
        <v>220</v>
      </c>
      <c r="H240" s="220">
        <v>62.880000000000003</v>
      </c>
      <c r="I240" s="221"/>
      <c r="J240" s="222">
        <f>ROUND(I240*H240,2)</f>
        <v>0</v>
      </c>
      <c r="K240" s="218" t="s">
        <v>240</v>
      </c>
      <c r="L240" s="48"/>
      <c r="M240" s="223" t="s">
        <v>44</v>
      </c>
      <c r="N240" s="224" t="s">
        <v>53</v>
      </c>
      <c r="O240" s="88"/>
      <c r="P240" s="225">
        <f>O240*H240</f>
        <v>0</v>
      </c>
      <c r="Q240" s="225">
        <v>0</v>
      </c>
      <c r="R240" s="225">
        <f>Q240*H240</f>
        <v>0</v>
      </c>
      <c r="S240" s="225">
        <v>0</v>
      </c>
      <c r="T240" s="226">
        <f>S240*H240</f>
        <v>0</v>
      </c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R240" s="227" t="s">
        <v>154</v>
      </c>
      <c r="AT240" s="227" t="s">
        <v>139</v>
      </c>
      <c r="AU240" s="227" t="s">
        <v>92</v>
      </c>
      <c r="AY240" s="20" t="s">
        <v>136</v>
      </c>
      <c r="BE240" s="228">
        <f>IF(N240="základní",J240,0)</f>
        <v>0</v>
      </c>
      <c r="BF240" s="228">
        <f>IF(N240="snížená",J240,0)</f>
        <v>0</v>
      </c>
      <c r="BG240" s="228">
        <f>IF(N240="zákl. přenesená",J240,0)</f>
        <v>0</v>
      </c>
      <c r="BH240" s="228">
        <f>IF(N240="sníž. přenesená",J240,0)</f>
        <v>0</v>
      </c>
      <c r="BI240" s="228">
        <f>IF(N240="nulová",J240,0)</f>
        <v>0</v>
      </c>
      <c r="BJ240" s="20" t="s">
        <v>90</v>
      </c>
      <c r="BK240" s="228">
        <f>ROUND(I240*H240,2)</f>
        <v>0</v>
      </c>
      <c r="BL240" s="20" t="s">
        <v>154</v>
      </c>
      <c r="BM240" s="227" t="s">
        <v>356</v>
      </c>
    </row>
    <row r="241" s="2" customFormat="1">
      <c r="A241" s="42"/>
      <c r="B241" s="43"/>
      <c r="C241" s="44"/>
      <c r="D241" s="251" t="s">
        <v>242</v>
      </c>
      <c r="E241" s="44"/>
      <c r="F241" s="252" t="s">
        <v>357</v>
      </c>
      <c r="G241" s="44"/>
      <c r="H241" s="44"/>
      <c r="I241" s="231"/>
      <c r="J241" s="44"/>
      <c r="K241" s="44"/>
      <c r="L241" s="48"/>
      <c r="M241" s="232"/>
      <c r="N241" s="233"/>
      <c r="O241" s="88"/>
      <c r="P241" s="88"/>
      <c r="Q241" s="88"/>
      <c r="R241" s="88"/>
      <c r="S241" s="88"/>
      <c r="T241" s="89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T241" s="20" t="s">
        <v>242</v>
      </c>
      <c r="AU241" s="20" t="s">
        <v>92</v>
      </c>
    </row>
    <row r="242" s="13" customFormat="1">
      <c r="A242" s="13"/>
      <c r="B242" s="234"/>
      <c r="C242" s="235"/>
      <c r="D242" s="229" t="s">
        <v>158</v>
      </c>
      <c r="E242" s="236" t="s">
        <v>44</v>
      </c>
      <c r="F242" s="237" t="s">
        <v>218</v>
      </c>
      <c r="G242" s="235"/>
      <c r="H242" s="238">
        <v>62.880000000000003</v>
      </c>
      <c r="I242" s="239"/>
      <c r="J242" s="235"/>
      <c r="K242" s="235"/>
      <c r="L242" s="240"/>
      <c r="M242" s="241"/>
      <c r="N242" s="242"/>
      <c r="O242" s="242"/>
      <c r="P242" s="242"/>
      <c r="Q242" s="242"/>
      <c r="R242" s="242"/>
      <c r="S242" s="242"/>
      <c r="T242" s="24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44" t="s">
        <v>158</v>
      </c>
      <c r="AU242" s="244" t="s">
        <v>92</v>
      </c>
      <c r="AV242" s="13" t="s">
        <v>92</v>
      </c>
      <c r="AW242" s="13" t="s">
        <v>42</v>
      </c>
      <c r="AX242" s="13" t="s">
        <v>90</v>
      </c>
      <c r="AY242" s="244" t="s">
        <v>136</v>
      </c>
    </row>
    <row r="243" s="2" customFormat="1">
      <c r="A243" s="42"/>
      <c r="B243" s="43"/>
      <c r="C243" s="44"/>
      <c r="D243" s="229" t="s">
        <v>245</v>
      </c>
      <c r="E243" s="44"/>
      <c r="F243" s="253" t="s">
        <v>358</v>
      </c>
      <c r="G243" s="44"/>
      <c r="H243" s="44"/>
      <c r="I243" s="44"/>
      <c r="J243" s="44"/>
      <c r="K243" s="44"/>
      <c r="L243" s="48"/>
      <c r="M243" s="232"/>
      <c r="N243" s="233"/>
      <c r="O243" s="88"/>
      <c r="P243" s="88"/>
      <c r="Q243" s="88"/>
      <c r="R243" s="88"/>
      <c r="S243" s="88"/>
      <c r="T243" s="89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U243" s="20" t="s">
        <v>92</v>
      </c>
    </row>
    <row r="244" s="2" customFormat="1">
      <c r="A244" s="42"/>
      <c r="B244" s="43"/>
      <c r="C244" s="44"/>
      <c r="D244" s="229" t="s">
        <v>245</v>
      </c>
      <c r="E244" s="44"/>
      <c r="F244" s="254" t="s">
        <v>221</v>
      </c>
      <c r="G244" s="44"/>
      <c r="H244" s="255">
        <v>62.880000000000003</v>
      </c>
      <c r="I244" s="44"/>
      <c r="J244" s="44"/>
      <c r="K244" s="44"/>
      <c r="L244" s="48"/>
      <c r="M244" s="232"/>
      <c r="N244" s="233"/>
      <c r="O244" s="88"/>
      <c r="P244" s="88"/>
      <c r="Q244" s="88"/>
      <c r="R244" s="88"/>
      <c r="S244" s="88"/>
      <c r="T244" s="89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U244" s="20" t="s">
        <v>92</v>
      </c>
    </row>
    <row r="245" s="2" customFormat="1" ht="24.15" customHeight="1">
      <c r="A245" s="42"/>
      <c r="B245" s="43"/>
      <c r="C245" s="216" t="s">
        <v>7</v>
      </c>
      <c r="D245" s="216" t="s">
        <v>139</v>
      </c>
      <c r="E245" s="217" t="s">
        <v>359</v>
      </c>
      <c r="F245" s="218" t="s">
        <v>360</v>
      </c>
      <c r="G245" s="219" t="s">
        <v>220</v>
      </c>
      <c r="H245" s="220">
        <v>62.880000000000003</v>
      </c>
      <c r="I245" s="221"/>
      <c r="J245" s="222">
        <f>ROUND(I245*H245,2)</f>
        <v>0</v>
      </c>
      <c r="K245" s="218" t="s">
        <v>240</v>
      </c>
      <c r="L245" s="48"/>
      <c r="M245" s="223" t="s">
        <v>44</v>
      </c>
      <c r="N245" s="224" t="s">
        <v>53</v>
      </c>
      <c r="O245" s="88"/>
      <c r="P245" s="225">
        <f>O245*H245</f>
        <v>0</v>
      </c>
      <c r="Q245" s="225">
        <v>0</v>
      </c>
      <c r="R245" s="225">
        <f>Q245*H245</f>
        <v>0</v>
      </c>
      <c r="S245" s="225">
        <v>0</v>
      </c>
      <c r="T245" s="226">
        <f>S245*H245</f>
        <v>0</v>
      </c>
      <c r="U245" s="42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R245" s="227" t="s">
        <v>154</v>
      </c>
      <c r="AT245" s="227" t="s">
        <v>139</v>
      </c>
      <c r="AU245" s="227" t="s">
        <v>92</v>
      </c>
      <c r="AY245" s="20" t="s">
        <v>136</v>
      </c>
      <c r="BE245" s="228">
        <f>IF(N245="základní",J245,0)</f>
        <v>0</v>
      </c>
      <c r="BF245" s="228">
        <f>IF(N245="snížená",J245,0)</f>
        <v>0</v>
      </c>
      <c r="BG245" s="228">
        <f>IF(N245="zákl. přenesená",J245,0)</f>
        <v>0</v>
      </c>
      <c r="BH245" s="228">
        <f>IF(N245="sníž. přenesená",J245,0)</f>
        <v>0</v>
      </c>
      <c r="BI245" s="228">
        <f>IF(N245="nulová",J245,0)</f>
        <v>0</v>
      </c>
      <c r="BJ245" s="20" t="s">
        <v>90</v>
      </c>
      <c r="BK245" s="228">
        <f>ROUND(I245*H245,2)</f>
        <v>0</v>
      </c>
      <c r="BL245" s="20" t="s">
        <v>154</v>
      </c>
      <c r="BM245" s="227" t="s">
        <v>361</v>
      </c>
    </row>
    <row r="246" s="2" customFormat="1">
      <c r="A246" s="42"/>
      <c r="B246" s="43"/>
      <c r="C246" s="44"/>
      <c r="D246" s="251" t="s">
        <v>242</v>
      </c>
      <c r="E246" s="44"/>
      <c r="F246" s="252" t="s">
        <v>362</v>
      </c>
      <c r="G246" s="44"/>
      <c r="H246" s="44"/>
      <c r="I246" s="231"/>
      <c r="J246" s="44"/>
      <c r="K246" s="44"/>
      <c r="L246" s="48"/>
      <c r="M246" s="232"/>
      <c r="N246" s="233"/>
      <c r="O246" s="88"/>
      <c r="P246" s="88"/>
      <c r="Q246" s="88"/>
      <c r="R246" s="88"/>
      <c r="S246" s="88"/>
      <c r="T246" s="89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T246" s="20" t="s">
        <v>242</v>
      </c>
      <c r="AU246" s="20" t="s">
        <v>92</v>
      </c>
    </row>
    <row r="247" s="13" customFormat="1">
      <c r="A247" s="13"/>
      <c r="B247" s="234"/>
      <c r="C247" s="235"/>
      <c r="D247" s="229" t="s">
        <v>158</v>
      </c>
      <c r="E247" s="236" t="s">
        <v>44</v>
      </c>
      <c r="F247" s="237" t="s">
        <v>218</v>
      </c>
      <c r="G247" s="235"/>
      <c r="H247" s="238">
        <v>62.880000000000003</v>
      </c>
      <c r="I247" s="239"/>
      <c r="J247" s="235"/>
      <c r="K247" s="235"/>
      <c r="L247" s="240"/>
      <c r="M247" s="241"/>
      <c r="N247" s="242"/>
      <c r="O247" s="242"/>
      <c r="P247" s="242"/>
      <c r="Q247" s="242"/>
      <c r="R247" s="242"/>
      <c r="S247" s="242"/>
      <c r="T247" s="24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T247" s="244" t="s">
        <v>158</v>
      </c>
      <c r="AU247" s="244" t="s">
        <v>92</v>
      </c>
      <c r="AV247" s="13" t="s">
        <v>92</v>
      </c>
      <c r="AW247" s="13" t="s">
        <v>42</v>
      </c>
      <c r="AX247" s="13" t="s">
        <v>90</v>
      </c>
      <c r="AY247" s="244" t="s">
        <v>136</v>
      </c>
    </row>
    <row r="248" s="2" customFormat="1">
      <c r="A248" s="42"/>
      <c r="B248" s="43"/>
      <c r="C248" s="44"/>
      <c r="D248" s="229" t="s">
        <v>245</v>
      </c>
      <c r="E248" s="44"/>
      <c r="F248" s="253" t="s">
        <v>358</v>
      </c>
      <c r="G248" s="44"/>
      <c r="H248" s="44"/>
      <c r="I248" s="44"/>
      <c r="J248" s="44"/>
      <c r="K248" s="44"/>
      <c r="L248" s="48"/>
      <c r="M248" s="232"/>
      <c r="N248" s="233"/>
      <c r="O248" s="88"/>
      <c r="P248" s="88"/>
      <c r="Q248" s="88"/>
      <c r="R248" s="88"/>
      <c r="S248" s="88"/>
      <c r="T248" s="89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U248" s="20" t="s">
        <v>92</v>
      </c>
    </row>
    <row r="249" s="2" customFormat="1">
      <c r="A249" s="42"/>
      <c r="B249" s="43"/>
      <c r="C249" s="44"/>
      <c r="D249" s="229" t="s">
        <v>245</v>
      </c>
      <c r="E249" s="44"/>
      <c r="F249" s="254" t="s">
        <v>221</v>
      </c>
      <c r="G249" s="44"/>
      <c r="H249" s="255">
        <v>62.880000000000003</v>
      </c>
      <c r="I249" s="44"/>
      <c r="J249" s="44"/>
      <c r="K249" s="44"/>
      <c r="L249" s="48"/>
      <c r="M249" s="232"/>
      <c r="N249" s="233"/>
      <c r="O249" s="88"/>
      <c r="P249" s="88"/>
      <c r="Q249" s="88"/>
      <c r="R249" s="88"/>
      <c r="S249" s="88"/>
      <c r="T249" s="89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U249" s="20" t="s">
        <v>92</v>
      </c>
    </row>
    <row r="250" s="2" customFormat="1" ht="16.5" customHeight="1">
      <c r="A250" s="42"/>
      <c r="B250" s="43"/>
      <c r="C250" s="278" t="s">
        <v>363</v>
      </c>
      <c r="D250" s="278" t="s">
        <v>347</v>
      </c>
      <c r="E250" s="279" t="s">
        <v>364</v>
      </c>
      <c r="F250" s="280" t="s">
        <v>365</v>
      </c>
      <c r="G250" s="281" t="s">
        <v>366</v>
      </c>
      <c r="H250" s="282">
        <v>1.258</v>
      </c>
      <c r="I250" s="283"/>
      <c r="J250" s="284">
        <f>ROUND(I250*H250,2)</f>
        <v>0</v>
      </c>
      <c r="K250" s="280" t="s">
        <v>240</v>
      </c>
      <c r="L250" s="285"/>
      <c r="M250" s="286" t="s">
        <v>44</v>
      </c>
      <c r="N250" s="287" t="s">
        <v>53</v>
      </c>
      <c r="O250" s="88"/>
      <c r="P250" s="225">
        <f>O250*H250</f>
        <v>0</v>
      </c>
      <c r="Q250" s="225">
        <v>0.001</v>
      </c>
      <c r="R250" s="225">
        <f>Q250*H250</f>
        <v>0.001258</v>
      </c>
      <c r="S250" s="225">
        <v>0</v>
      </c>
      <c r="T250" s="226">
        <f>S250*H250</f>
        <v>0</v>
      </c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R250" s="227" t="s">
        <v>172</v>
      </c>
      <c r="AT250" s="227" t="s">
        <v>347</v>
      </c>
      <c r="AU250" s="227" t="s">
        <v>92</v>
      </c>
      <c r="AY250" s="20" t="s">
        <v>136</v>
      </c>
      <c r="BE250" s="228">
        <f>IF(N250="základní",J250,0)</f>
        <v>0</v>
      </c>
      <c r="BF250" s="228">
        <f>IF(N250="snížená",J250,0)</f>
        <v>0</v>
      </c>
      <c r="BG250" s="228">
        <f>IF(N250="zákl. přenesená",J250,0)</f>
        <v>0</v>
      </c>
      <c r="BH250" s="228">
        <f>IF(N250="sníž. přenesená",J250,0)</f>
        <v>0</v>
      </c>
      <c r="BI250" s="228">
        <f>IF(N250="nulová",J250,0)</f>
        <v>0</v>
      </c>
      <c r="BJ250" s="20" t="s">
        <v>90</v>
      </c>
      <c r="BK250" s="228">
        <f>ROUND(I250*H250,2)</f>
        <v>0</v>
      </c>
      <c r="BL250" s="20" t="s">
        <v>154</v>
      </c>
      <c r="BM250" s="227" t="s">
        <v>367</v>
      </c>
    </row>
    <row r="251" s="13" customFormat="1">
      <c r="A251" s="13"/>
      <c r="B251" s="234"/>
      <c r="C251" s="235"/>
      <c r="D251" s="229" t="s">
        <v>158</v>
      </c>
      <c r="E251" s="235"/>
      <c r="F251" s="237" t="s">
        <v>368</v>
      </c>
      <c r="G251" s="235"/>
      <c r="H251" s="238">
        <v>1.258</v>
      </c>
      <c r="I251" s="239"/>
      <c r="J251" s="235"/>
      <c r="K251" s="235"/>
      <c r="L251" s="240"/>
      <c r="M251" s="241"/>
      <c r="N251" s="242"/>
      <c r="O251" s="242"/>
      <c r="P251" s="242"/>
      <c r="Q251" s="242"/>
      <c r="R251" s="242"/>
      <c r="S251" s="242"/>
      <c r="T251" s="24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44" t="s">
        <v>158</v>
      </c>
      <c r="AU251" s="244" t="s">
        <v>92</v>
      </c>
      <c r="AV251" s="13" t="s">
        <v>92</v>
      </c>
      <c r="AW251" s="13" t="s">
        <v>4</v>
      </c>
      <c r="AX251" s="13" t="s">
        <v>90</v>
      </c>
      <c r="AY251" s="244" t="s">
        <v>136</v>
      </c>
    </row>
    <row r="252" s="12" customFormat="1" ht="22.8" customHeight="1">
      <c r="A252" s="12"/>
      <c r="B252" s="200"/>
      <c r="C252" s="201"/>
      <c r="D252" s="202" t="s">
        <v>81</v>
      </c>
      <c r="E252" s="214" t="s">
        <v>150</v>
      </c>
      <c r="F252" s="214" t="s">
        <v>369</v>
      </c>
      <c r="G252" s="201"/>
      <c r="H252" s="201"/>
      <c r="I252" s="204"/>
      <c r="J252" s="215">
        <f>BK252</f>
        <v>0</v>
      </c>
      <c r="K252" s="201"/>
      <c r="L252" s="206"/>
      <c r="M252" s="207"/>
      <c r="N252" s="208"/>
      <c r="O252" s="208"/>
      <c r="P252" s="209">
        <f>SUM(P253:P264)</f>
        <v>0</v>
      </c>
      <c r="Q252" s="208"/>
      <c r="R252" s="209">
        <f>SUM(R253:R264)</f>
        <v>0</v>
      </c>
      <c r="S252" s="208"/>
      <c r="T252" s="210">
        <f>SUM(T253:T264)</f>
        <v>0</v>
      </c>
      <c r="U252" s="12"/>
      <c r="V252" s="12"/>
      <c r="W252" s="12"/>
      <c r="X252" s="12"/>
      <c r="Y252" s="12"/>
      <c r="Z252" s="12"/>
      <c r="AA252" s="12"/>
      <c r="AB252" s="12"/>
      <c r="AC252" s="12"/>
      <c r="AD252" s="12"/>
      <c r="AE252" s="12"/>
      <c r="AR252" s="211" t="s">
        <v>90</v>
      </c>
      <c r="AT252" s="212" t="s">
        <v>81</v>
      </c>
      <c r="AU252" s="212" t="s">
        <v>90</v>
      </c>
      <c r="AY252" s="211" t="s">
        <v>136</v>
      </c>
      <c r="BK252" s="213">
        <f>SUM(BK253:BK264)</f>
        <v>0</v>
      </c>
    </row>
    <row r="253" s="2" customFormat="1" ht="16.5" customHeight="1">
      <c r="A253" s="42"/>
      <c r="B253" s="43"/>
      <c r="C253" s="216" t="s">
        <v>370</v>
      </c>
      <c r="D253" s="216" t="s">
        <v>139</v>
      </c>
      <c r="E253" s="217" t="s">
        <v>371</v>
      </c>
      <c r="F253" s="218" t="s">
        <v>372</v>
      </c>
      <c r="G253" s="219" t="s">
        <v>196</v>
      </c>
      <c r="H253" s="220">
        <v>64.5</v>
      </c>
      <c r="I253" s="221"/>
      <c r="J253" s="222">
        <f>ROUND(I253*H253,2)</f>
        <v>0</v>
      </c>
      <c r="K253" s="218" t="s">
        <v>240</v>
      </c>
      <c r="L253" s="48"/>
      <c r="M253" s="223" t="s">
        <v>44</v>
      </c>
      <c r="N253" s="224" t="s">
        <v>53</v>
      </c>
      <c r="O253" s="88"/>
      <c r="P253" s="225">
        <f>O253*H253</f>
        <v>0</v>
      </c>
      <c r="Q253" s="225">
        <v>0</v>
      </c>
      <c r="R253" s="225">
        <f>Q253*H253</f>
        <v>0</v>
      </c>
      <c r="S253" s="225">
        <v>0</v>
      </c>
      <c r="T253" s="226">
        <f>S253*H253</f>
        <v>0</v>
      </c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R253" s="227" t="s">
        <v>154</v>
      </c>
      <c r="AT253" s="227" t="s">
        <v>139</v>
      </c>
      <c r="AU253" s="227" t="s">
        <v>92</v>
      </c>
      <c r="AY253" s="20" t="s">
        <v>136</v>
      </c>
      <c r="BE253" s="228">
        <f>IF(N253="základní",J253,0)</f>
        <v>0</v>
      </c>
      <c r="BF253" s="228">
        <f>IF(N253="snížená",J253,0)</f>
        <v>0</v>
      </c>
      <c r="BG253" s="228">
        <f>IF(N253="zákl. přenesená",J253,0)</f>
        <v>0</v>
      </c>
      <c r="BH253" s="228">
        <f>IF(N253="sníž. přenesená",J253,0)</f>
        <v>0</v>
      </c>
      <c r="BI253" s="228">
        <f>IF(N253="nulová",J253,0)</f>
        <v>0</v>
      </c>
      <c r="BJ253" s="20" t="s">
        <v>90</v>
      </c>
      <c r="BK253" s="228">
        <f>ROUND(I253*H253,2)</f>
        <v>0</v>
      </c>
      <c r="BL253" s="20" t="s">
        <v>154</v>
      </c>
      <c r="BM253" s="227" t="s">
        <v>373</v>
      </c>
    </row>
    <row r="254" s="2" customFormat="1">
      <c r="A254" s="42"/>
      <c r="B254" s="43"/>
      <c r="C254" s="44"/>
      <c r="D254" s="251" t="s">
        <v>242</v>
      </c>
      <c r="E254" s="44"/>
      <c r="F254" s="252" t="s">
        <v>374</v>
      </c>
      <c r="G254" s="44"/>
      <c r="H254" s="44"/>
      <c r="I254" s="231"/>
      <c r="J254" s="44"/>
      <c r="K254" s="44"/>
      <c r="L254" s="48"/>
      <c r="M254" s="232"/>
      <c r="N254" s="233"/>
      <c r="O254" s="88"/>
      <c r="P254" s="88"/>
      <c r="Q254" s="88"/>
      <c r="R254" s="88"/>
      <c r="S254" s="88"/>
      <c r="T254" s="89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T254" s="20" t="s">
        <v>242</v>
      </c>
      <c r="AU254" s="20" t="s">
        <v>92</v>
      </c>
    </row>
    <row r="255" s="13" customFormat="1">
      <c r="A255" s="13"/>
      <c r="B255" s="234"/>
      <c r="C255" s="235"/>
      <c r="D255" s="229" t="s">
        <v>158</v>
      </c>
      <c r="E255" s="236" t="s">
        <v>44</v>
      </c>
      <c r="F255" s="237" t="s">
        <v>194</v>
      </c>
      <c r="G255" s="235"/>
      <c r="H255" s="238">
        <v>64.5</v>
      </c>
      <c r="I255" s="239"/>
      <c r="J255" s="235"/>
      <c r="K255" s="235"/>
      <c r="L255" s="240"/>
      <c r="M255" s="241"/>
      <c r="N255" s="242"/>
      <c r="O255" s="242"/>
      <c r="P255" s="242"/>
      <c r="Q255" s="242"/>
      <c r="R255" s="242"/>
      <c r="S255" s="242"/>
      <c r="T255" s="24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4" t="s">
        <v>158</v>
      </c>
      <c r="AU255" s="244" t="s">
        <v>92</v>
      </c>
      <c r="AV255" s="13" t="s">
        <v>92</v>
      </c>
      <c r="AW255" s="13" t="s">
        <v>42</v>
      </c>
      <c r="AX255" s="13" t="s">
        <v>90</v>
      </c>
      <c r="AY255" s="244" t="s">
        <v>136</v>
      </c>
    </row>
    <row r="256" s="2" customFormat="1">
      <c r="A256" s="42"/>
      <c r="B256" s="43"/>
      <c r="C256" s="44"/>
      <c r="D256" s="229" t="s">
        <v>245</v>
      </c>
      <c r="E256" s="44"/>
      <c r="F256" s="253" t="s">
        <v>246</v>
      </c>
      <c r="G256" s="44"/>
      <c r="H256" s="44"/>
      <c r="I256" s="44"/>
      <c r="J256" s="44"/>
      <c r="K256" s="44"/>
      <c r="L256" s="48"/>
      <c r="M256" s="232"/>
      <c r="N256" s="233"/>
      <c r="O256" s="88"/>
      <c r="P256" s="88"/>
      <c r="Q256" s="88"/>
      <c r="R256" s="88"/>
      <c r="S256" s="88"/>
      <c r="T256" s="89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U256" s="20" t="s">
        <v>92</v>
      </c>
    </row>
    <row r="257" s="2" customFormat="1">
      <c r="A257" s="42"/>
      <c r="B257" s="43"/>
      <c r="C257" s="44"/>
      <c r="D257" s="229" t="s">
        <v>245</v>
      </c>
      <c r="E257" s="44"/>
      <c r="F257" s="254" t="s">
        <v>197</v>
      </c>
      <c r="G257" s="44"/>
      <c r="H257" s="255">
        <v>64.5</v>
      </c>
      <c r="I257" s="44"/>
      <c r="J257" s="44"/>
      <c r="K257" s="44"/>
      <c r="L257" s="48"/>
      <c r="M257" s="232"/>
      <c r="N257" s="233"/>
      <c r="O257" s="88"/>
      <c r="P257" s="88"/>
      <c r="Q257" s="88"/>
      <c r="R257" s="88"/>
      <c r="S257" s="88"/>
      <c r="T257" s="89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U257" s="20" t="s">
        <v>92</v>
      </c>
    </row>
    <row r="258" s="2" customFormat="1">
      <c r="A258" s="42"/>
      <c r="B258" s="43"/>
      <c r="C258" s="44"/>
      <c r="D258" s="229" t="s">
        <v>245</v>
      </c>
      <c r="E258" s="44"/>
      <c r="F258" s="254" t="s">
        <v>247</v>
      </c>
      <c r="G258" s="44"/>
      <c r="H258" s="255">
        <v>64.5</v>
      </c>
      <c r="I258" s="44"/>
      <c r="J258" s="44"/>
      <c r="K258" s="44"/>
      <c r="L258" s="48"/>
      <c r="M258" s="232"/>
      <c r="N258" s="233"/>
      <c r="O258" s="88"/>
      <c r="P258" s="88"/>
      <c r="Q258" s="88"/>
      <c r="R258" s="88"/>
      <c r="S258" s="88"/>
      <c r="T258" s="89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U258" s="20" t="s">
        <v>92</v>
      </c>
    </row>
    <row r="259" s="2" customFormat="1" ht="16.5" customHeight="1">
      <c r="A259" s="42"/>
      <c r="B259" s="43"/>
      <c r="C259" s="216" t="s">
        <v>375</v>
      </c>
      <c r="D259" s="216" t="s">
        <v>139</v>
      </c>
      <c r="E259" s="217" t="s">
        <v>376</v>
      </c>
      <c r="F259" s="218" t="s">
        <v>377</v>
      </c>
      <c r="G259" s="219" t="s">
        <v>196</v>
      </c>
      <c r="H259" s="220">
        <v>64.5</v>
      </c>
      <c r="I259" s="221"/>
      <c r="J259" s="222">
        <f>ROUND(I259*H259,2)</f>
        <v>0</v>
      </c>
      <c r="K259" s="218" t="s">
        <v>240</v>
      </c>
      <c r="L259" s="48"/>
      <c r="M259" s="223" t="s">
        <v>44</v>
      </c>
      <c r="N259" s="224" t="s">
        <v>53</v>
      </c>
      <c r="O259" s="88"/>
      <c r="P259" s="225">
        <f>O259*H259</f>
        <v>0</v>
      </c>
      <c r="Q259" s="225">
        <v>0</v>
      </c>
      <c r="R259" s="225">
        <f>Q259*H259</f>
        <v>0</v>
      </c>
      <c r="S259" s="225">
        <v>0</v>
      </c>
      <c r="T259" s="226">
        <f>S259*H259</f>
        <v>0</v>
      </c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R259" s="227" t="s">
        <v>154</v>
      </c>
      <c r="AT259" s="227" t="s">
        <v>139</v>
      </c>
      <c r="AU259" s="227" t="s">
        <v>92</v>
      </c>
      <c r="AY259" s="20" t="s">
        <v>136</v>
      </c>
      <c r="BE259" s="228">
        <f>IF(N259="základní",J259,0)</f>
        <v>0</v>
      </c>
      <c r="BF259" s="228">
        <f>IF(N259="snížená",J259,0)</f>
        <v>0</v>
      </c>
      <c r="BG259" s="228">
        <f>IF(N259="zákl. přenesená",J259,0)</f>
        <v>0</v>
      </c>
      <c r="BH259" s="228">
        <f>IF(N259="sníž. přenesená",J259,0)</f>
        <v>0</v>
      </c>
      <c r="BI259" s="228">
        <f>IF(N259="nulová",J259,0)</f>
        <v>0</v>
      </c>
      <c r="BJ259" s="20" t="s">
        <v>90</v>
      </c>
      <c r="BK259" s="228">
        <f>ROUND(I259*H259,2)</f>
        <v>0</v>
      </c>
      <c r="BL259" s="20" t="s">
        <v>154</v>
      </c>
      <c r="BM259" s="227" t="s">
        <v>378</v>
      </c>
    </row>
    <row r="260" s="2" customFormat="1">
      <c r="A260" s="42"/>
      <c r="B260" s="43"/>
      <c r="C260" s="44"/>
      <c r="D260" s="251" t="s">
        <v>242</v>
      </c>
      <c r="E260" s="44"/>
      <c r="F260" s="252" t="s">
        <v>379</v>
      </c>
      <c r="G260" s="44"/>
      <c r="H260" s="44"/>
      <c r="I260" s="231"/>
      <c r="J260" s="44"/>
      <c r="K260" s="44"/>
      <c r="L260" s="48"/>
      <c r="M260" s="232"/>
      <c r="N260" s="233"/>
      <c r="O260" s="88"/>
      <c r="P260" s="88"/>
      <c r="Q260" s="88"/>
      <c r="R260" s="88"/>
      <c r="S260" s="88"/>
      <c r="T260" s="89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T260" s="20" t="s">
        <v>242</v>
      </c>
      <c r="AU260" s="20" t="s">
        <v>92</v>
      </c>
    </row>
    <row r="261" s="13" customFormat="1">
      <c r="A261" s="13"/>
      <c r="B261" s="234"/>
      <c r="C261" s="235"/>
      <c r="D261" s="229" t="s">
        <v>158</v>
      </c>
      <c r="E261" s="236" t="s">
        <v>44</v>
      </c>
      <c r="F261" s="237" t="s">
        <v>194</v>
      </c>
      <c r="G261" s="235"/>
      <c r="H261" s="238">
        <v>64.5</v>
      </c>
      <c r="I261" s="239"/>
      <c r="J261" s="235"/>
      <c r="K261" s="235"/>
      <c r="L261" s="240"/>
      <c r="M261" s="241"/>
      <c r="N261" s="242"/>
      <c r="O261" s="242"/>
      <c r="P261" s="242"/>
      <c r="Q261" s="242"/>
      <c r="R261" s="242"/>
      <c r="S261" s="242"/>
      <c r="T261" s="24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T261" s="244" t="s">
        <v>158</v>
      </c>
      <c r="AU261" s="244" t="s">
        <v>92</v>
      </c>
      <c r="AV261" s="13" t="s">
        <v>92</v>
      </c>
      <c r="AW261" s="13" t="s">
        <v>42</v>
      </c>
      <c r="AX261" s="13" t="s">
        <v>90</v>
      </c>
      <c r="AY261" s="244" t="s">
        <v>136</v>
      </c>
    </row>
    <row r="262" s="2" customFormat="1">
      <c r="A262" s="42"/>
      <c r="B262" s="43"/>
      <c r="C262" s="44"/>
      <c r="D262" s="229" t="s">
        <v>245</v>
      </c>
      <c r="E262" s="44"/>
      <c r="F262" s="253" t="s">
        <v>246</v>
      </c>
      <c r="G262" s="44"/>
      <c r="H262" s="44"/>
      <c r="I262" s="44"/>
      <c r="J262" s="44"/>
      <c r="K262" s="44"/>
      <c r="L262" s="48"/>
      <c r="M262" s="232"/>
      <c r="N262" s="233"/>
      <c r="O262" s="88"/>
      <c r="P262" s="88"/>
      <c r="Q262" s="88"/>
      <c r="R262" s="88"/>
      <c r="S262" s="88"/>
      <c r="T262" s="89"/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U262" s="20" t="s">
        <v>92</v>
      </c>
    </row>
    <row r="263" s="2" customFormat="1">
      <c r="A263" s="42"/>
      <c r="B263" s="43"/>
      <c r="C263" s="44"/>
      <c r="D263" s="229" t="s">
        <v>245</v>
      </c>
      <c r="E263" s="44"/>
      <c r="F263" s="254" t="s">
        <v>197</v>
      </c>
      <c r="G263" s="44"/>
      <c r="H263" s="255">
        <v>64.5</v>
      </c>
      <c r="I263" s="44"/>
      <c r="J263" s="44"/>
      <c r="K263" s="44"/>
      <c r="L263" s="48"/>
      <c r="M263" s="232"/>
      <c r="N263" s="233"/>
      <c r="O263" s="88"/>
      <c r="P263" s="88"/>
      <c r="Q263" s="88"/>
      <c r="R263" s="88"/>
      <c r="S263" s="88"/>
      <c r="T263" s="89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U263" s="20" t="s">
        <v>92</v>
      </c>
    </row>
    <row r="264" s="2" customFormat="1">
      <c r="A264" s="42"/>
      <c r="B264" s="43"/>
      <c r="C264" s="44"/>
      <c r="D264" s="229" t="s">
        <v>245</v>
      </c>
      <c r="E264" s="44"/>
      <c r="F264" s="254" t="s">
        <v>247</v>
      </c>
      <c r="G264" s="44"/>
      <c r="H264" s="255">
        <v>64.5</v>
      </c>
      <c r="I264" s="44"/>
      <c r="J264" s="44"/>
      <c r="K264" s="44"/>
      <c r="L264" s="48"/>
      <c r="M264" s="232"/>
      <c r="N264" s="233"/>
      <c r="O264" s="88"/>
      <c r="P264" s="88"/>
      <c r="Q264" s="88"/>
      <c r="R264" s="88"/>
      <c r="S264" s="88"/>
      <c r="T264" s="89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U264" s="20" t="s">
        <v>92</v>
      </c>
    </row>
    <row r="265" s="12" customFormat="1" ht="22.8" customHeight="1">
      <c r="A265" s="12"/>
      <c r="B265" s="200"/>
      <c r="C265" s="201"/>
      <c r="D265" s="202" t="s">
        <v>81</v>
      </c>
      <c r="E265" s="214" t="s">
        <v>154</v>
      </c>
      <c r="F265" s="214" t="s">
        <v>380</v>
      </c>
      <c r="G265" s="201"/>
      <c r="H265" s="201"/>
      <c r="I265" s="204"/>
      <c r="J265" s="215">
        <f>BK265</f>
        <v>0</v>
      </c>
      <c r="K265" s="201"/>
      <c r="L265" s="206"/>
      <c r="M265" s="207"/>
      <c r="N265" s="208"/>
      <c r="O265" s="208"/>
      <c r="P265" s="209">
        <f>SUM(P266:P286)</f>
        <v>0</v>
      </c>
      <c r="Q265" s="208"/>
      <c r="R265" s="209">
        <f>SUM(R266:R286)</f>
        <v>0.7199000000000001</v>
      </c>
      <c r="S265" s="208"/>
      <c r="T265" s="210">
        <f>SUM(T266:T286)</f>
        <v>0</v>
      </c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R265" s="211" t="s">
        <v>90</v>
      </c>
      <c r="AT265" s="212" t="s">
        <v>81</v>
      </c>
      <c r="AU265" s="212" t="s">
        <v>90</v>
      </c>
      <c r="AY265" s="211" t="s">
        <v>136</v>
      </c>
      <c r="BK265" s="213">
        <f>SUM(BK266:BK286)</f>
        <v>0</v>
      </c>
    </row>
    <row r="266" s="2" customFormat="1" ht="16.5" customHeight="1">
      <c r="A266" s="42"/>
      <c r="B266" s="43"/>
      <c r="C266" s="216" t="s">
        <v>381</v>
      </c>
      <c r="D266" s="216" t="s">
        <v>139</v>
      </c>
      <c r="E266" s="217" t="s">
        <v>382</v>
      </c>
      <c r="F266" s="218" t="s">
        <v>383</v>
      </c>
      <c r="G266" s="219" t="s">
        <v>200</v>
      </c>
      <c r="H266" s="220">
        <v>5.75</v>
      </c>
      <c r="I266" s="221"/>
      <c r="J266" s="222">
        <f>ROUND(I266*H266,2)</f>
        <v>0</v>
      </c>
      <c r="K266" s="218" t="s">
        <v>240</v>
      </c>
      <c r="L266" s="48"/>
      <c r="M266" s="223" t="s">
        <v>44</v>
      </c>
      <c r="N266" s="224" t="s">
        <v>53</v>
      </c>
      <c r="O266" s="88"/>
      <c r="P266" s="225">
        <f>O266*H266</f>
        <v>0</v>
      </c>
      <c r="Q266" s="225">
        <v>0</v>
      </c>
      <c r="R266" s="225">
        <f>Q266*H266</f>
        <v>0</v>
      </c>
      <c r="S266" s="225">
        <v>0</v>
      </c>
      <c r="T266" s="226">
        <f>S266*H266</f>
        <v>0</v>
      </c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R266" s="227" t="s">
        <v>154</v>
      </c>
      <c r="AT266" s="227" t="s">
        <v>139</v>
      </c>
      <c r="AU266" s="227" t="s">
        <v>92</v>
      </c>
      <c r="AY266" s="20" t="s">
        <v>136</v>
      </c>
      <c r="BE266" s="228">
        <f>IF(N266="základní",J266,0)</f>
        <v>0</v>
      </c>
      <c r="BF266" s="228">
        <f>IF(N266="snížená",J266,0)</f>
        <v>0</v>
      </c>
      <c r="BG266" s="228">
        <f>IF(N266="zákl. přenesená",J266,0)</f>
        <v>0</v>
      </c>
      <c r="BH266" s="228">
        <f>IF(N266="sníž. přenesená",J266,0)</f>
        <v>0</v>
      </c>
      <c r="BI266" s="228">
        <f>IF(N266="nulová",J266,0)</f>
        <v>0</v>
      </c>
      <c r="BJ266" s="20" t="s">
        <v>90</v>
      </c>
      <c r="BK266" s="228">
        <f>ROUND(I266*H266,2)</f>
        <v>0</v>
      </c>
      <c r="BL266" s="20" t="s">
        <v>154</v>
      </c>
      <c r="BM266" s="227" t="s">
        <v>384</v>
      </c>
    </row>
    <row r="267" s="2" customFormat="1">
      <c r="A267" s="42"/>
      <c r="B267" s="43"/>
      <c r="C267" s="44"/>
      <c r="D267" s="251" t="s">
        <v>242</v>
      </c>
      <c r="E267" s="44"/>
      <c r="F267" s="252" t="s">
        <v>385</v>
      </c>
      <c r="G267" s="44"/>
      <c r="H267" s="44"/>
      <c r="I267" s="231"/>
      <c r="J267" s="44"/>
      <c r="K267" s="44"/>
      <c r="L267" s="48"/>
      <c r="M267" s="232"/>
      <c r="N267" s="233"/>
      <c r="O267" s="88"/>
      <c r="P267" s="88"/>
      <c r="Q267" s="88"/>
      <c r="R267" s="88"/>
      <c r="S267" s="88"/>
      <c r="T267" s="89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T267" s="20" t="s">
        <v>242</v>
      </c>
      <c r="AU267" s="20" t="s">
        <v>92</v>
      </c>
    </row>
    <row r="268" s="13" customFormat="1">
      <c r="A268" s="13"/>
      <c r="B268" s="234"/>
      <c r="C268" s="235"/>
      <c r="D268" s="229" t="s">
        <v>158</v>
      </c>
      <c r="E268" s="236" t="s">
        <v>44</v>
      </c>
      <c r="F268" s="237" t="s">
        <v>339</v>
      </c>
      <c r="G268" s="235"/>
      <c r="H268" s="238">
        <v>5.75</v>
      </c>
      <c r="I268" s="239"/>
      <c r="J268" s="235"/>
      <c r="K268" s="235"/>
      <c r="L268" s="240"/>
      <c r="M268" s="241"/>
      <c r="N268" s="242"/>
      <c r="O268" s="242"/>
      <c r="P268" s="242"/>
      <c r="Q268" s="242"/>
      <c r="R268" s="242"/>
      <c r="S268" s="242"/>
      <c r="T268" s="24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T268" s="244" t="s">
        <v>158</v>
      </c>
      <c r="AU268" s="244" t="s">
        <v>92</v>
      </c>
      <c r="AV268" s="13" t="s">
        <v>92</v>
      </c>
      <c r="AW268" s="13" t="s">
        <v>42</v>
      </c>
      <c r="AX268" s="13" t="s">
        <v>82</v>
      </c>
      <c r="AY268" s="244" t="s">
        <v>136</v>
      </c>
    </row>
    <row r="269" s="14" customFormat="1">
      <c r="A269" s="14"/>
      <c r="B269" s="256"/>
      <c r="C269" s="257"/>
      <c r="D269" s="229" t="s">
        <v>158</v>
      </c>
      <c r="E269" s="258" t="s">
        <v>198</v>
      </c>
      <c r="F269" s="259" t="s">
        <v>247</v>
      </c>
      <c r="G269" s="257"/>
      <c r="H269" s="260">
        <v>5.75</v>
      </c>
      <c r="I269" s="261"/>
      <c r="J269" s="257"/>
      <c r="K269" s="257"/>
      <c r="L269" s="262"/>
      <c r="M269" s="263"/>
      <c r="N269" s="264"/>
      <c r="O269" s="264"/>
      <c r="P269" s="264"/>
      <c r="Q269" s="264"/>
      <c r="R269" s="264"/>
      <c r="S269" s="264"/>
      <c r="T269" s="265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T269" s="266" t="s">
        <v>158</v>
      </c>
      <c r="AU269" s="266" t="s">
        <v>92</v>
      </c>
      <c r="AV269" s="14" t="s">
        <v>154</v>
      </c>
      <c r="AW269" s="14" t="s">
        <v>42</v>
      </c>
      <c r="AX269" s="14" t="s">
        <v>90</v>
      </c>
      <c r="AY269" s="266" t="s">
        <v>136</v>
      </c>
    </row>
    <row r="270" s="2" customFormat="1">
      <c r="A270" s="42"/>
      <c r="B270" s="43"/>
      <c r="C270" s="44"/>
      <c r="D270" s="229" t="s">
        <v>245</v>
      </c>
      <c r="E270" s="44"/>
      <c r="F270" s="253" t="s">
        <v>246</v>
      </c>
      <c r="G270" s="44"/>
      <c r="H270" s="44"/>
      <c r="I270" s="44"/>
      <c r="J270" s="44"/>
      <c r="K270" s="44"/>
      <c r="L270" s="48"/>
      <c r="M270" s="232"/>
      <c r="N270" s="233"/>
      <c r="O270" s="88"/>
      <c r="P270" s="88"/>
      <c r="Q270" s="88"/>
      <c r="R270" s="88"/>
      <c r="S270" s="88"/>
      <c r="T270" s="89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U270" s="20" t="s">
        <v>92</v>
      </c>
    </row>
    <row r="271" s="2" customFormat="1">
      <c r="A271" s="42"/>
      <c r="B271" s="43"/>
      <c r="C271" s="44"/>
      <c r="D271" s="229" t="s">
        <v>245</v>
      </c>
      <c r="E271" s="44"/>
      <c r="F271" s="254" t="s">
        <v>197</v>
      </c>
      <c r="G271" s="44"/>
      <c r="H271" s="255">
        <v>64.5</v>
      </c>
      <c r="I271" s="44"/>
      <c r="J271" s="44"/>
      <c r="K271" s="44"/>
      <c r="L271" s="48"/>
      <c r="M271" s="232"/>
      <c r="N271" s="233"/>
      <c r="O271" s="88"/>
      <c r="P271" s="88"/>
      <c r="Q271" s="88"/>
      <c r="R271" s="88"/>
      <c r="S271" s="88"/>
      <c r="T271" s="89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U271" s="20" t="s">
        <v>92</v>
      </c>
    </row>
    <row r="272" s="2" customFormat="1">
      <c r="A272" s="42"/>
      <c r="B272" s="43"/>
      <c r="C272" s="44"/>
      <c r="D272" s="229" t="s">
        <v>245</v>
      </c>
      <c r="E272" s="44"/>
      <c r="F272" s="254" t="s">
        <v>247</v>
      </c>
      <c r="G272" s="44"/>
      <c r="H272" s="255">
        <v>64.5</v>
      </c>
      <c r="I272" s="44"/>
      <c r="J272" s="44"/>
      <c r="K272" s="44"/>
      <c r="L272" s="48"/>
      <c r="M272" s="232"/>
      <c r="N272" s="233"/>
      <c r="O272" s="88"/>
      <c r="P272" s="88"/>
      <c r="Q272" s="88"/>
      <c r="R272" s="88"/>
      <c r="S272" s="88"/>
      <c r="T272" s="89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U272" s="20" t="s">
        <v>92</v>
      </c>
    </row>
    <row r="273" s="2" customFormat="1" ht="16.5" customHeight="1">
      <c r="A273" s="42"/>
      <c r="B273" s="43"/>
      <c r="C273" s="216" t="s">
        <v>386</v>
      </c>
      <c r="D273" s="216" t="s">
        <v>139</v>
      </c>
      <c r="E273" s="217" t="s">
        <v>387</v>
      </c>
      <c r="F273" s="218" t="s">
        <v>388</v>
      </c>
      <c r="G273" s="219" t="s">
        <v>389</v>
      </c>
      <c r="H273" s="220">
        <v>4</v>
      </c>
      <c r="I273" s="221"/>
      <c r="J273" s="222">
        <f>ROUND(I273*H273,2)</f>
        <v>0</v>
      </c>
      <c r="K273" s="218" t="s">
        <v>240</v>
      </c>
      <c r="L273" s="48"/>
      <c r="M273" s="223" t="s">
        <v>44</v>
      </c>
      <c r="N273" s="224" t="s">
        <v>53</v>
      </c>
      <c r="O273" s="88"/>
      <c r="P273" s="225">
        <f>O273*H273</f>
        <v>0</v>
      </c>
      <c r="Q273" s="225">
        <v>0.087419999999999998</v>
      </c>
      <c r="R273" s="225">
        <f>Q273*H273</f>
        <v>0.34967999999999999</v>
      </c>
      <c r="S273" s="225">
        <v>0</v>
      </c>
      <c r="T273" s="226">
        <f>S273*H273</f>
        <v>0</v>
      </c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R273" s="227" t="s">
        <v>154</v>
      </c>
      <c r="AT273" s="227" t="s">
        <v>139</v>
      </c>
      <c r="AU273" s="227" t="s">
        <v>92</v>
      </c>
      <c r="AY273" s="20" t="s">
        <v>136</v>
      </c>
      <c r="BE273" s="228">
        <f>IF(N273="základní",J273,0)</f>
        <v>0</v>
      </c>
      <c r="BF273" s="228">
        <f>IF(N273="snížená",J273,0)</f>
        <v>0</v>
      </c>
      <c r="BG273" s="228">
        <f>IF(N273="zákl. přenesená",J273,0)</f>
        <v>0</v>
      </c>
      <c r="BH273" s="228">
        <f>IF(N273="sníž. přenesená",J273,0)</f>
        <v>0</v>
      </c>
      <c r="BI273" s="228">
        <f>IF(N273="nulová",J273,0)</f>
        <v>0</v>
      </c>
      <c r="BJ273" s="20" t="s">
        <v>90</v>
      </c>
      <c r="BK273" s="228">
        <f>ROUND(I273*H273,2)</f>
        <v>0</v>
      </c>
      <c r="BL273" s="20" t="s">
        <v>154</v>
      </c>
      <c r="BM273" s="227" t="s">
        <v>390</v>
      </c>
    </row>
    <row r="274" s="2" customFormat="1">
      <c r="A274" s="42"/>
      <c r="B274" s="43"/>
      <c r="C274" s="44"/>
      <c r="D274" s="251" t="s">
        <v>242</v>
      </c>
      <c r="E274" s="44"/>
      <c r="F274" s="252" t="s">
        <v>391</v>
      </c>
      <c r="G274" s="44"/>
      <c r="H274" s="44"/>
      <c r="I274" s="231"/>
      <c r="J274" s="44"/>
      <c r="K274" s="44"/>
      <c r="L274" s="48"/>
      <c r="M274" s="232"/>
      <c r="N274" s="233"/>
      <c r="O274" s="88"/>
      <c r="P274" s="88"/>
      <c r="Q274" s="88"/>
      <c r="R274" s="88"/>
      <c r="S274" s="88"/>
      <c r="T274" s="89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T274" s="20" t="s">
        <v>242</v>
      </c>
      <c r="AU274" s="20" t="s">
        <v>92</v>
      </c>
    </row>
    <row r="275" s="13" customFormat="1">
      <c r="A275" s="13"/>
      <c r="B275" s="234"/>
      <c r="C275" s="235"/>
      <c r="D275" s="229" t="s">
        <v>158</v>
      </c>
      <c r="E275" s="236" t="s">
        <v>44</v>
      </c>
      <c r="F275" s="237" t="s">
        <v>392</v>
      </c>
      <c r="G275" s="235"/>
      <c r="H275" s="238">
        <v>4</v>
      </c>
      <c r="I275" s="239"/>
      <c r="J275" s="235"/>
      <c r="K275" s="235"/>
      <c r="L275" s="240"/>
      <c r="M275" s="241"/>
      <c r="N275" s="242"/>
      <c r="O275" s="242"/>
      <c r="P275" s="242"/>
      <c r="Q275" s="242"/>
      <c r="R275" s="242"/>
      <c r="S275" s="242"/>
      <c r="T275" s="24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44" t="s">
        <v>158</v>
      </c>
      <c r="AU275" s="244" t="s">
        <v>92</v>
      </c>
      <c r="AV275" s="13" t="s">
        <v>92</v>
      </c>
      <c r="AW275" s="13" t="s">
        <v>42</v>
      </c>
      <c r="AX275" s="13" t="s">
        <v>90</v>
      </c>
      <c r="AY275" s="244" t="s">
        <v>136</v>
      </c>
    </row>
    <row r="276" s="2" customFormat="1" ht="16.5" customHeight="1">
      <c r="A276" s="42"/>
      <c r="B276" s="43"/>
      <c r="C276" s="278" t="s">
        <v>393</v>
      </c>
      <c r="D276" s="278" t="s">
        <v>347</v>
      </c>
      <c r="E276" s="279" t="s">
        <v>394</v>
      </c>
      <c r="F276" s="280" t="s">
        <v>395</v>
      </c>
      <c r="G276" s="281" t="s">
        <v>389</v>
      </c>
      <c r="H276" s="282">
        <v>2.02</v>
      </c>
      <c r="I276" s="283"/>
      <c r="J276" s="284">
        <f>ROUND(I276*H276,2)</f>
        <v>0</v>
      </c>
      <c r="K276" s="280" t="s">
        <v>240</v>
      </c>
      <c r="L276" s="285"/>
      <c r="M276" s="286" t="s">
        <v>44</v>
      </c>
      <c r="N276" s="287" t="s">
        <v>53</v>
      </c>
      <c r="O276" s="88"/>
      <c r="P276" s="225">
        <f>O276*H276</f>
        <v>0</v>
      </c>
      <c r="Q276" s="225">
        <v>0.040000000000000001</v>
      </c>
      <c r="R276" s="225">
        <f>Q276*H276</f>
        <v>0.080799999999999997</v>
      </c>
      <c r="S276" s="225">
        <v>0</v>
      </c>
      <c r="T276" s="226">
        <f>S276*H276</f>
        <v>0</v>
      </c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R276" s="227" t="s">
        <v>172</v>
      </c>
      <c r="AT276" s="227" t="s">
        <v>347</v>
      </c>
      <c r="AU276" s="227" t="s">
        <v>92</v>
      </c>
      <c r="AY276" s="20" t="s">
        <v>136</v>
      </c>
      <c r="BE276" s="228">
        <f>IF(N276="základní",J276,0)</f>
        <v>0</v>
      </c>
      <c r="BF276" s="228">
        <f>IF(N276="snížená",J276,0)</f>
        <v>0</v>
      </c>
      <c r="BG276" s="228">
        <f>IF(N276="zákl. přenesená",J276,0)</f>
        <v>0</v>
      </c>
      <c r="BH276" s="228">
        <f>IF(N276="sníž. přenesená",J276,0)</f>
        <v>0</v>
      </c>
      <c r="BI276" s="228">
        <f>IF(N276="nulová",J276,0)</f>
        <v>0</v>
      </c>
      <c r="BJ276" s="20" t="s">
        <v>90</v>
      </c>
      <c r="BK276" s="228">
        <f>ROUND(I276*H276,2)</f>
        <v>0</v>
      </c>
      <c r="BL276" s="20" t="s">
        <v>154</v>
      </c>
      <c r="BM276" s="227" t="s">
        <v>396</v>
      </c>
    </row>
    <row r="277" s="13" customFormat="1">
      <c r="A277" s="13"/>
      <c r="B277" s="234"/>
      <c r="C277" s="235"/>
      <c r="D277" s="229" t="s">
        <v>158</v>
      </c>
      <c r="E277" s="235"/>
      <c r="F277" s="237" t="s">
        <v>397</v>
      </c>
      <c r="G277" s="235"/>
      <c r="H277" s="238">
        <v>2.02</v>
      </c>
      <c r="I277" s="239"/>
      <c r="J277" s="235"/>
      <c r="K277" s="235"/>
      <c r="L277" s="240"/>
      <c r="M277" s="241"/>
      <c r="N277" s="242"/>
      <c r="O277" s="242"/>
      <c r="P277" s="242"/>
      <c r="Q277" s="242"/>
      <c r="R277" s="242"/>
      <c r="S277" s="242"/>
      <c r="T277" s="24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T277" s="244" t="s">
        <v>158</v>
      </c>
      <c r="AU277" s="244" t="s">
        <v>92</v>
      </c>
      <c r="AV277" s="13" t="s">
        <v>92</v>
      </c>
      <c r="AW277" s="13" t="s">
        <v>4</v>
      </c>
      <c r="AX277" s="13" t="s">
        <v>90</v>
      </c>
      <c r="AY277" s="244" t="s">
        <v>136</v>
      </c>
    </row>
    <row r="278" s="2" customFormat="1" ht="16.5" customHeight="1">
      <c r="A278" s="42"/>
      <c r="B278" s="43"/>
      <c r="C278" s="278" t="s">
        <v>398</v>
      </c>
      <c r="D278" s="278" t="s">
        <v>347</v>
      </c>
      <c r="E278" s="279" t="s">
        <v>399</v>
      </c>
      <c r="F278" s="280" t="s">
        <v>400</v>
      </c>
      <c r="G278" s="281" t="s">
        <v>389</v>
      </c>
      <c r="H278" s="282">
        <v>1.01</v>
      </c>
      <c r="I278" s="283"/>
      <c r="J278" s="284">
        <f>ROUND(I278*H278,2)</f>
        <v>0</v>
      </c>
      <c r="K278" s="280" t="s">
        <v>240</v>
      </c>
      <c r="L278" s="285"/>
      <c r="M278" s="286" t="s">
        <v>44</v>
      </c>
      <c r="N278" s="287" t="s">
        <v>53</v>
      </c>
      <c r="O278" s="88"/>
      <c r="P278" s="225">
        <f>O278*H278</f>
        <v>0</v>
      </c>
      <c r="Q278" s="225">
        <v>0.050999999999999997</v>
      </c>
      <c r="R278" s="225">
        <f>Q278*H278</f>
        <v>0.05151</v>
      </c>
      <c r="S278" s="225">
        <v>0</v>
      </c>
      <c r="T278" s="226">
        <f>S278*H278</f>
        <v>0</v>
      </c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R278" s="227" t="s">
        <v>172</v>
      </c>
      <c r="AT278" s="227" t="s">
        <v>347</v>
      </c>
      <c r="AU278" s="227" t="s">
        <v>92</v>
      </c>
      <c r="AY278" s="20" t="s">
        <v>136</v>
      </c>
      <c r="BE278" s="228">
        <f>IF(N278="základní",J278,0)</f>
        <v>0</v>
      </c>
      <c r="BF278" s="228">
        <f>IF(N278="snížená",J278,0)</f>
        <v>0</v>
      </c>
      <c r="BG278" s="228">
        <f>IF(N278="zákl. přenesená",J278,0)</f>
        <v>0</v>
      </c>
      <c r="BH278" s="228">
        <f>IF(N278="sníž. přenesená",J278,0)</f>
        <v>0</v>
      </c>
      <c r="BI278" s="228">
        <f>IF(N278="nulová",J278,0)</f>
        <v>0</v>
      </c>
      <c r="BJ278" s="20" t="s">
        <v>90</v>
      </c>
      <c r="BK278" s="228">
        <f>ROUND(I278*H278,2)</f>
        <v>0</v>
      </c>
      <c r="BL278" s="20" t="s">
        <v>154</v>
      </c>
      <c r="BM278" s="227" t="s">
        <v>401</v>
      </c>
    </row>
    <row r="279" s="13" customFormat="1">
      <c r="A279" s="13"/>
      <c r="B279" s="234"/>
      <c r="C279" s="235"/>
      <c r="D279" s="229" t="s">
        <v>158</v>
      </c>
      <c r="E279" s="235"/>
      <c r="F279" s="237" t="s">
        <v>402</v>
      </c>
      <c r="G279" s="235"/>
      <c r="H279" s="238">
        <v>1.01</v>
      </c>
      <c r="I279" s="239"/>
      <c r="J279" s="235"/>
      <c r="K279" s="235"/>
      <c r="L279" s="240"/>
      <c r="M279" s="241"/>
      <c r="N279" s="242"/>
      <c r="O279" s="242"/>
      <c r="P279" s="242"/>
      <c r="Q279" s="242"/>
      <c r="R279" s="242"/>
      <c r="S279" s="242"/>
      <c r="T279" s="24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44" t="s">
        <v>158</v>
      </c>
      <c r="AU279" s="244" t="s">
        <v>92</v>
      </c>
      <c r="AV279" s="13" t="s">
        <v>92</v>
      </c>
      <c r="AW279" s="13" t="s">
        <v>4</v>
      </c>
      <c r="AX279" s="13" t="s">
        <v>90</v>
      </c>
      <c r="AY279" s="244" t="s">
        <v>136</v>
      </c>
    </row>
    <row r="280" s="2" customFormat="1" ht="16.5" customHeight="1">
      <c r="A280" s="42"/>
      <c r="B280" s="43"/>
      <c r="C280" s="278" t="s">
        <v>403</v>
      </c>
      <c r="D280" s="278" t="s">
        <v>347</v>
      </c>
      <c r="E280" s="279" t="s">
        <v>404</v>
      </c>
      <c r="F280" s="280" t="s">
        <v>405</v>
      </c>
      <c r="G280" s="281" t="s">
        <v>389</v>
      </c>
      <c r="H280" s="282">
        <v>1.01</v>
      </c>
      <c r="I280" s="283"/>
      <c r="J280" s="284">
        <f>ROUND(I280*H280,2)</f>
        <v>0</v>
      </c>
      <c r="K280" s="280" t="s">
        <v>240</v>
      </c>
      <c r="L280" s="285"/>
      <c r="M280" s="286" t="s">
        <v>44</v>
      </c>
      <c r="N280" s="287" t="s">
        <v>53</v>
      </c>
      <c r="O280" s="88"/>
      <c r="P280" s="225">
        <f>O280*H280</f>
        <v>0</v>
      </c>
      <c r="Q280" s="225">
        <v>0.068000000000000005</v>
      </c>
      <c r="R280" s="225">
        <f>Q280*H280</f>
        <v>0.068680000000000005</v>
      </c>
      <c r="S280" s="225">
        <v>0</v>
      </c>
      <c r="T280" s="226">
        <f>S280*H280</f>
        <v>0</v>
      </c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R280" s="227" t="s">
        <v>172</v>
      </c>
      <c r="AT280" s="227" t="s">
        <v>347</v>
      </c>
      <c r="AU280" s="227" t="s">
        <v>92</v>
      </c>
      <c r="AY280" s="20" t="s">
        <v>136</v>
      </c>
      <c r="BE280" s="228">
        <f>IF(N280="základní",J280,0)</f>
        <v>0</v>
      </c>
      <c r="BF280" s="228">
        <f>IF(N280="snížená",J280,0)</f>
        <v>0</v>
      </c>
      <c r="BG280" s="228">
        <f>IF(N280="zákl. přenesená",J280,0)</f>
        <v>0</v>
      </c>
      <c r="BH280" s="228">
        <f>IF(N280="sníž. přenesená",J280,0)</f>
        <v>0</v>
      </c>
      <c r="BI280" s="228">
        <f>IF(N280="nulová",J280,0)</f>
        <v>0</v>
      </c>
      <c r="BJ280" s="20" t="s">
        <v>90</v>
      </c>
      <c r="BK280" s="228">
        <f>ROUND(I280*H280,2)</f>
        <v>0</v>
      </c>
      <c r="BL280" s="20" t="s">
        <v>154</v>
      </c>
      <c r="BM280" s="227" t="s">
        <v>406</v>
      </c>
    </row>
    <row r="281" s="13" customFormat="1">
      <c r="A281" s="13"/>
      <c r="B281" s="234"/>
      <c r="C281" s="235"/>
      <c r="D281" s="229" t="s">
        <v>158</v>
      </c>
      <c r="E281" s="235"/>
      <c r="F281" s="237" t="s">
        <v>402</v>
      </c>
      <c r="G281" s="235"/>
      <c r="H281" s="238">
        <v>1.01</v>
      </c>
      <c r="I281" s="239"/>
      <c r="J281" s="235"/>
      <c r="K281" s="235"/>
      <c r="L281" s="240"/>
      <c r="M281" s="241"/>
      <c r="N281" s="242"/>
      <c r="O281" s="242"/>
      <c r="P281" s="242"/>
      <c r="Q281" s="242"/>
      <c r="R281" s="242"/>
      <c r="S281" s="242"/>
      <c r="T281" s="24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44" t="s">
        <v>158</v>
      </c>
      <c r="AU281" s="244" t="s">
        <v>92</v>
      </c>
      <c r="AV281" s="13" t="s">
        <v>92</v>
      </c>
      <c r="AW281" s="13" t="s">
        <v>4</v>
      </c>
      <c r="AX281" s="13" t="s">
        <v>90</v>
      </c>
      <c r="AY281" s="244" t="s">
        <v>136</v>
      </c>
    </row>
    <row r="282" s="2" customFormat="1" ht="21.75" customHeight="1">
      <c r="A282" s="42"/>
      <c r="B282" s="43"/>
      <c r="C282" s="216" t="s">
        <v>407</v>
      </c>
      <c r="D282" s="216" t="s">
        <v>139</v>
      </c>
      <c r="E282" s="217" t="s">
        <v>408</v>
      </c>
      <c r="F282" s="218" t="s">
        <v>409</v>
      </c>
      <c r="G282" s="219" t="s">
        <v>389</v>
      </c>
      <c r="H282" s="220">
        <v>1</v>
      </c>
      <c r="I282" s="221"/>
      <c r="J282" s="222">
        <f>ROUND(I282*H282,2)</f>
        <v>0</v>
      </c>
      <c r="K282" s="218" t="s">
        <v>240</v>
      </c>
      <c r="L282" s="48"/>
      <c r="M282" s="223" t="s">
        <v>44</v>
      </c>
      <c r="N282" s="224" t="s">
        <v>53</v>
      </c>
      <c r="O282" s="88"/>
      <c r="P282" s="225">
        <f>O282*H282</f>
        <v>0</v>
      </c>
      <c r="Q282" s="225">
        <v>0.087419999999999998</v>
      </c>
      <c r="R282" s="225">
        <f>Q282*H282</f>
        <v>0.087419999999999998</v>
      </c>
      <c r="S282" s="225">
        <v>0</v>
      </c>
      <c r="T282" s="226">
        <f>S282*H282</f>
        <v>0</v>
      </c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R282" s="227" t="s">
        <v>154</v>
      </c>
      <c r="AT282" s="227" t="s">
        <v>139</v>
      </c>
      <c r="AU282" s="227" t="s">
        <v>92</v>
      </c>
      <c r="AY282" s="20" t="s">
        <v>136</v>
      </c>
      <c r="BE282" s="228">
        <f>IF(N282="základní",J282,0)</f>
        <v>0</v>
      </c>
      <c r="BF282" s="228">
        <f>IF(N282="snížená",J282,0)</f>
        <v>0</v>
      </c>
      <c r="BG282" s="228">
        <f>IF(N282="zákl. přenesená",J282,0)</f>
        <v>0</v>
      </c>
      <c r="BH282" s="228">
        <f>IF(N282="sníž. přenesená",J282,0)</f>
        <v>0</v>
      </c>
      <c r="BI282" s="228">
        <f>IF(N282="nulová",J282,0)</f>
        <v>0</v>
      </c>
      <c r="BJ282" s="20" t="s">
        <v>90</v>
      </c>
      <c r="BK282" s="228">
        <f>ROUND(I282*H282,2)</f>
        <v>0</v>
      </c>
      <c r="BL282" s="20" t="s">
        <v>154</v>
      </c>
      <c r="BM282" s="227" t="s">
        <v>410</v>
      </c>
    </row>
    <row r="283" s="2" customFormat="1">
      <c r="A283" s="42"/>
      <c r="B283" s="43"/>
      <c r="C283" s="44"/>
      <c r="D283" s="251" t="s">
        <v>242</v>
      </c>
      <c r="E283" s="44"/>
      <c r="F283" s="252" t="s">
        <v>411</v>
      </c>
      <c r="G283" s="44"/>
      <c r="H283" s="44"/>
      <c r="I283" s="231"/>
      <c r="J283" s="44"/>
      <c r="K283" s="44"/>
      <c r="L283" s="48"/>
      <c r="M283" s="232"/>
      <c r="N283" s="233"/>
      <c r="O283" s="88"/>
      <c r="P283" s="88"/>
      <c r="Q283" s="88"/>
      <c r="R283" s="88"/>
      <c r="S283" s="88"/>
      <c r="T283" s="89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T283" s="20" t="s">
        <v>242</v>
      </c>
      <c r="AU283" s="20" t="s">
        <v>92</v>
      </c>
    </row>
    <row r="284" s="13" customFormat="1">
      <c r="A284" s="13"/>
      <c r="B284" s="234"/>
      <c r="C284" s="235"/>
      <c r="D284" s="229" t="s">
        <v>158</v>
      </c>
      <c r="E284" s="236" t="s">
        <v>44</v>
      </c>
      <c r="F284" s="237" t="s">
        <v>90</v>
      </c>
      <c r="G284" s="235"/>
      <c r="H284" s="238">
        <v>1</v>
      </c>
      <c r="I284" s="239"/>
      <c r="J284" s="235"/>
      <c r="K284" s="235"/>
      <c r="L284" s="240"/>
      <c r="M284" s="241"/>
      <c r="N284" s="242"/>
      <c r="O284" s="242"/>
      <c r="P284" s="242"/>
      <c r="Q284" s="242"/>
      <c r="R284" s="242"/>
      <c r="S284" s="242"/>
      <c r="T284" s="24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44" t="s">
        <v>158</v>
      </c>
      <c r="AU284" s="244" t="s">
        <v>92</v>
      </c>
      <c r="AV284" s="13" t="s">
        <v>92</v>
      </c>
      <c r="AW284" s="13" t="s">
        <v>42</v>
      </c>
      <c r="AX284" s="13" t="s">
        <v>90</v>
      </c>
      <c r="AY284" s="244" t="s">
        <v>136</v>
      </c>
    </row>
    <row r="285" s="2" customFormat="1" ht="16.5" customHeight="1">
      <c r="A285" s="42"/>
      <c r="B285" s="43"/>
      <c r="C285" s="278" t="s">
        <v>412</v>
      </c>
      <c r="D285" s="278" t="s">
        <v>347</v>
      </c>
      <c r="E285" s="279" t="s">
        <v>413</v>
      </c>
      <c r="F285" s="280" t="s">
        <v>414</v>
      </c>
      <c r="G285" s="281" t="s">
        <v>389</v>
      </c>
      <c r="H285" s="282">
        <v>1.01</v>
      </c>
      <c r="I285" s="283"/>
      <c r="J285" s="284">
        <f>ROUND(I285*H285,2)</f>
        <v>0</v>
      </c>
      <c r="K285" s="280" t="s">
        <v>240</v>
      </c>
      <c r="L285" s="285"/>
      <c r="M285" s="286" t="s">
        <v>44</v>
      </c>
      <c r="N285" s="287" t="s">
        <v>53</v>
      </c>
      <c r="O285" s="88"/>
      <c r="P285" s="225">
        <f>O285*H285</f>
        <v>0</v>
      </c>
      <c r="Q285" s="225">
        <v>0.081000000000000003</v>
      </c>
      <c r="R285" s="225">
        <f>Q285*H285</f>
        <v>0.081810000000000008</v>
      </c>
      <c r="S285" s="225">
        <v>0</v>
      </c>
      <c r="T285" s="226">
        <f>S285*H285</f>
        <v>0</v>
      </c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R285" s="227" t="s">
        <v>172</v>
      </c>
      <c r="AT285" s="227" t="s">
        <v>347</v>
      </c>
      <c r="AU285" s="227" t="s">
        <v>92</v>
      </c>
      <c r="AY285" s="20" t="s">
        <v>136</v>
      </c>
      <c r="BE285" s="228">
        <f>IF(N285="základní",J285,0)</f>
        <v>0</v>
      </c>
      <c r="BF285" s="228">
        <f>IF(N285="snížená",J285,0)</f>
        <v>0</v>
      </c>
      <c r="BG285" s="228">
        <f>IF(N285="zákl. přenesená",J285,0)</f>
        <v>0</v>
      </c>
      <c r="BH285" s="228">
        <f>IF(N285="sníž. přenesená",J285,0)</f>
        <v>0</v>
      </c>
      <c r="BI285" s="228">
        <f>IF(N285="nulová",J285,0)</f>
        <v>0</v>
      </c>
      <c r="BJ285" s="20" t="s">
        <v>90</v>
      </c>
      <c r="BK285" s="228">
        <f>ROUND(I285*H285,2)</f>
        <v>0</v>
      </c>
      <c r="BL285" s="20" t="s">
        <v>154</v>
      </c>
      <c r="BM285" s="227" t="s">
        <v>415</v>
      </c>
    </row>
    <row r="286" s="13" customFormat="1">
      <c r="A286" s="13"/>
      <c r="B286" s="234"/>
      <c r="C286" s="235"/>
      <c r="D286" s="229" t="s">
        <v>158</v>
      </c>
      <c r="E286" s="235"/>
      <c r="F286" s="237" t="s">
        <v>402</v>
      </c>
      <c r="G286" s="235"/>
      <c r="H286" s="238">
        <v>1.01</v>
      </c>
      <c r="I286" s="239"/>
      <c r="J286" s="235"/>
      <c r="K286" s="235"/>
      <c r="L286" s="240"/>
      <c r="M286" s="241"/>
      <c r="N286" s="242"/>
      <c r="O286" s="242"/>
      <c r="P286" s="242"/>
      <c r="Q286" s="242"/>
      <c r="R286" s="242"/>
      <c r="S286" s="242"/>
      <c r="T286" s="24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T286" s="244" t="s">
        <v>158</v>
      </c>
      <c r="AU286" s="244" t="s">
        <v>92</v>
      </c>
      <c r="AV286" s="13" t="s">
        <v>92</v>
      </c>
      <c r="AW286" s="13" t="s">
        <v>4</v>
      </c>
      <c r="AX286" s="13" t="s">
        <v>90</v>
      </c>
      <c r="AY286" s="244" t="s">
        <v>136</v>
      </c>
    </row>
    <row r="287" s="12" customFormat="1" ht="22.8" customHeight="1">
      <c r="A287" s="12"/>
      <c r="B287" s="200"/>
      <c r="C287" s="201"/>
      <c r="D287" s="202" t="s">
        <v>81</v>
      </c>
      <c r="E287" s="214" t="s">
        <v>135</v>
      </c>
      <c r="F287" s="214" t="s">
        <v>416</v>
      </c>
      <c r="G287" s="201"/>
      <c r="H287" s="201"/>
      <c r="I287" s="204"/>
      <c r="J287" s="215">
        <f>BK287</f>
        <v>0</v>
      </c>
      <c r="K287" s="201"/>
      <c r="L287" s="206"/>
      <c r="M287" s="207"/>
      <c r="N287" s="208"/>
      <c r="O287" s="208"/>
      <c r="P287" s="209">
        <f>SUM(P288:P295)</f>
        <v>0</v>
      </c>
      <c r="Q287" s="208"/>
      <c r="R287" s="209">
        <f>SUM(R288:R295)</f>
        <v>3.3479999999999999</v>
      </c>
      <c r="S287" s="208"/>
      <c r="T287" s="210">
        <f>SUM(T288:T295)</f>
        <v>0</v>
      </c>
      <c r="U287" s="12"/>
      <c r="V287" s="12"/>
      <c r="W287" s="12"/>
      <c r="X287" s="12"/>
      <c r="Y287" s="12"/>
      <c r="Z287" s="12"/>
      <c r="AA287" s="12"/>
      <c r="AB287" s="12"/>
      <c r="AC287" s="12"/>
      <c r="AD287" s="12"/>
      <c r="AE287" s="12"/>
      <c r="AR287" s="211" t="s">
        <v>90</v>
      </c>
      <c r="AT287" s="212" t="s">
        <v>81</v>
      </c>
      <c r="AU287" s="212" t="s">
        <v>90</v>
      </c>
      <c r="AY287" s="211" t="s">
        <v>136</v>
      </c>
      <c r="BK287" s="213">
        <f>SUM(BK288:BK295)</f>
        <v>0</v>
      </c>
    </row>
    <row r="288" s="2" customFormat="1" ht="33" customHeight="1">
      <c r="A288" s="42"/>
      <c r="B288" s="43"/>
      <c r="C288" s="216" t="s">
        <v>417</v>
      </c>
      <c r="D288" s="216" t="s">
        <v>139</v>
      </c>
      <c r="E288" s="217" t="s">
        <v>418</v>
      </c>
      <c r="F288" s="218" t="s">
        <v>419</v>
      </c>
      <c r="G288" s="219" t="s">
        <v>220</v>
      </c>
      <c r="H288" s="220">
        <v>9.3000000000000007</v>
      </c>
      <c r="I288" s="221"/>
      <c r="J288" s="222">
        <f>ROUND(I288*H288,2)</f>
        <v>0</v>
      </c>
      <c r="K288" s="218" t="s">
        <v>240</v>
      </c>
      <c r="L288" s="48"/>
      <c r="M288" s="223" t="s">
        <v>44</v>
      </c>
      <c r="N288" s="224" t="s">
        <v>53</v>
      </c>
      <c r="O288" s="88"/>
      <c r="P288" s="225">
        <f>O288*H288</f>
        <v>0</v>
      </c>
      <c r="Q288" s="225">
        <v>0</v>
      </c>
      <c r="R288" s="225">
        <f>Q288*H288</f>
        <v>0</v>
      </c>
      <c r="S288" s="225">
        <v>0</v>
      </c>
      <c r="T288" s="226">
        <f>S288*H288</f>
        <v>0</v>
      </c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R288" s="227" t="s">
        <v>154</v>
      </c>
      <c r="AT288" s="227" t="s">
        <v>139</v>
      </c>
      <c r="AU288" s="227" t="s">
        <v>92</v>
      </c>
      <c r="AY288" s="20" t="s">
        <v>136</v>
      </c>
      <c r="BE288" s="228">
        <f>IF(N288="základní",J288,0)</f>
        <v>0</v>
      </c>
      <c r="BF288" s="228">
        <f>IF(N288="snížená",J288,0)</f>
        <v>0</v>
      </c>
      <c r="BG288" s="228">
        <f>IF(N288="zákl. přenesená",J288,0)</f>
        <v>0</v>
      </c>
      <c r="BH288" s="228">
        <f>IF(N288="sníž. přenesená",J288,0)</f>
        <v>0</v>
      </c>
      <c r="BI288" s="228">
        <f>IF(N288="nulová",J288,0)</f>
        <v>0</v>
      </c>
      <c r="BJ288" s="20" t="s">
        <v>90</v>
      </c>
      <c r="BK288" s="228">
        <f>ROUND(I288*H288,2)</f>
        <v>0</v>
      </c>
      <c r="BL288" s="20" t="s">
        <v>154</v>
      </c>
      <c r="BM288" s="227" t="s">
        <v>420</v>
      </c>
    </row>
    <row r="289" s="2" customFormat="1">
      <c r="A289" s="42"/>
      <c r="B289" s="43"/>
      <c r="C289" s="44"/>
      <c r="D289" s="251" t="s">
        <v>242</v>
      </c>
      <c r="E289" s="44"/>
      <c r="F289" s="252" t="s">
        <v>421</v>
      </c>
      <c r="G289" s="44"/>
      <c r="H289" s="44"/>
      <c r="I289" s="231"/>
      <c r="J289" s="44"/>
      <c r="K289" s="44"/>
      <c r="L289" s="48"/>
      <c r="M289" s="232"/>
      <c r="N289" s="233"/>
      <c r="O289" s="88"/>
      <c r="P289" s="88"/>
      <c r="Q289" s="88"/>
      <c r="R289" s="88"/>
      <c r="S289" s="88"/>
      <c r="T289" s="89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T289" s="20" t="s">
        <v>242</v>
      </c>
      <c r="AU289" s="20" t="s">
        <v>92</v>
      </c>
    </row>
    <row r="290" s="13" customFormat="1">
      <c r="A290" s="13"/>
      <c r="B290" s="234"/>
      <c r="C290" s="235"/>
      <c r="D290" s="229" t="s">
        <v>158</v>
      </c>
      <c r="E290" s="236" t="s">
        <v>44</v>
      </c>
      <c r="F290" s="237" t="s">
        <v>422</v>
      </c>
      <c r="G290" s="235"/>
      <c r="H290" s="238">
        <v>9.3000000000000007</v>
      </c>
      <c r="I290" s="239"/>
      <c r="J290" s="235"/>
      <c r="K290" s="235"/>
      <c r="L290" s="240"/>
      <c r="M290" s="241"/>
      <c r="N290" s="242"/>
      <c r="O290" s="242"/>
      <c r="P290" s="242"/>
      <c r="Q290" s="242"/>
      <c r="R290" s="242"/>
      <c r="S290" s="242"/>
      <c r="T290" s="24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44" t="s">
        <v>158</v>
      </c>
      <c r="AU290" s="244" t="s">
        <v>92</v>
      </c>
      <c r="AV290" s="13" t="s">
        <v>92</v>
      </c>
      <c r="AW290" s="13" t="s">
        <v>42</v>
      </c>
      <c r="AX290" s="13" t="s">
        <v>90</v>
      </c>
      <c r="AY290" s="244" t="s">
        <v>136</v>
      </c>
    </row>
    <row r="291" s="2" customFormat="1" ht="16.5" customHeight="1">
      <c r="A291" s="42"/>
      <c r="B291" s="43"/>
      <c r="C291" s="278" t="s">
        <v>423</v>
      </c>
      <c r="D291" s="278" t="s">
        <v>347</v>
      </c>
      <c r="E291" s="279" t="s">
        <v>424</v>
      </c>
      <c r="F291" s="280" t="s">
        <v>425</v>
      </c>
      <c r="G291" s="281" t="s">
        <v>322</v>
      </c>
      <c r="H291" s="282">
        <v>3.3479999999999999</v>
      </c>
      <c r="I291" s="283"/>
      <c r="J291" s="284">
        <f>ROUND(I291*H291,2)</f>
        <v>0</v>
      </c>
      <c r="K291" s="280" t="s">
        <v>240</v>
      </c>
      <c r="L291" s="285"/>
      <c r="M291" s="286" t="s">
        <v>44</v>
      </c>
      <c r="N291" s="287" t="s">
        <v>53</v>
      </c>
      <c r="O291" s="88"/>
      <c r="P291" s="225">
        <f>O291*H291</f>
        <v>0</v>
      </c>
      <c r="Q291" s="225">
        <v>1</v>
      </c>
      <c r="R291" s="225">
        <f>Q291*H291</f>
        <v>3.3479999999999999</v>
      </c>
      <c r="S291" s="225">
        <v>0</v>
      </c>
      <c r="T291" s="226">
        <f>S291*H291</f>
        <v>0</v>
      </c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R291" s="227" t="s">
        <v>172</v>
      </c>
      <c r="AT291" s="227" t="s">
        <v>347</v>
      </c>
      <c r="AU291" s="227" t="s">
        <v>92</v>
      </c>
      <c r="AY291" s="20" t="s">
        <v>136</v>
      </c>
      <c r="BE291" s="228">
        <f>IF(N291="základní",J291,0)</f>
        <v>0</v>
      </c>
      <c r="BF291" s="228">
        <f>IF(N291="snížená",J291,0)</f>
        <v>0</v>
      </c>
      <c r="BG291" s="228">
        <f>IF(N291="zákl. přenesená",J291,0)</f>
        <v>0</v>
      </c>
      <c r="BH291" s="228">
        <f>IF(N291="sníž. přenesená",J291,0)</f>
        <v>0</v>
      </c>
      <c r="BI291" s="228">
        <f>IF(N291="nulová",J291,0)</f>
        <v>0</v>
      </c>
      <c r="BJ291" s="20" t="s">
        <v>90</v>
      </c>
      <c r="BK291" s="228">
        <f>ROUND(I291*H291,2)</f>
        <v>0</v>
      </c>
      <c r="BL291" s="20" t="s">
        <v>154</v>
      </c>
      <c r="BM291" s="227" t="s">
        <v>426</v>
      </c>
    </row>
    <row r="292" s="13" customFormat="1">
      <c r="A292" s="13"/>
      <c r="B292" s="234"/>
      <c r="C292" s="235"/>
      <c r="D292" s="229" t="s">
        <v>158</v>
      </c>
      <c r="E292" s="235"/>
      <c r="F292" s="237" t="s">
        <v>427</v>
      </c>
      <c r="G292" s="235"/>
      <c r="H292" s="238">
        <v>3.3479999999999999</v>
      </c>
      <c r="I292" s="239"/>
      <c r="J292" s="235"/>
      <c r="K292" s="235"/>
      <c r="L292" s="240"/>
      <c r="M292" s="241"/>
      <c r="N292" s="242"/>
      <c r="O292" s="242"/>
      <c r="P292" s="242"/>
      <c r="Q292" s="242"/>
      <c r="R292" s="242"/>
      <c r="S292" s="242"/>
      <c r="T292" s="24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T292" s="244" t="s">
        <v>158</v>
      </c>
      <c r="AU292" s="244" t="s">
        <v>92</v>
      </c>
      <c r="AV292" s="13" t="s">
        <v>92</v>
      </c>
      <c r="AW292" s="13" t="s">
        <v>4</v>
      </c>
      <c r="AX292" s="13" t="s">
        <v>90</v>
      </c>
      <c r="AY292" s="244" t="s">
        <v>136</v>
      </c>
    </row>
    <row r="293" s="2" customFormat="1" ht="21.75" customHeight="1">
      <c r="A293" s="42"/>
      <c r="B293" s="43"/>
      <c r="C293" s="216" t="s">
        <v>428</v>
      </c>
      <c r="D293" s="216" t="s">
        <v>139</v>
      </c>
      <c r="E293" s="217" t="s">
        <v>429</v>
      </c>
      <c r="F293" s="218" t="s">
        <v>430</v>
      </c>
      <c r="G293" s="219" t="s">
        <v>220</v>
      </c>
      <c r="H293" s="220">
        <v>9.3000000000000007</v>
      </c>
      <c r="I293" s="221"/>
      <c r="J293" s="222">
        <f>ROUND(I293*H293,2)</f>
        <v>0</v>
      </c>
      <c r="K293" s="218" t="s">
        <v>240</v>
      </c>
      <c r="L293" s="48"/>
      <c r="M293" s="223" t="s">
        <v>44</v>
      </c>
      <c r="N293" s="224" t="s">
        <v>53</v>
      </c>
      <c r="O293" s="88"/>
      <c r="P293" s="225">
        <f>O293*H293</f>
        <v>0</v>
      </c>
      <c r="Q293" s="225">
        <v>0</v>
      </c>
      <c r="R293" s="225">
        <f>Q293*H293</f>
        <v>0</v>
      </c>
      <c r="S293" s="225">
        <v>0</v>
      </c>
      <c r="T293" s="226">
        <f>S293*H293</f>
        <v>0</v>
      </c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R293" s="227" t="s">
        <v>154</v>
      </c>
      <c r="AT293" s="227" t="s">
        <v>139</v>
      </c>
      <c r="AU293" s="227" t="s">
        <v>92</v>
      </c>
      <c r="AY293" s="20" t="s">
        <v>136</v>
      </c>
      <c r="BE293" s="228">
        <f>IF(N293="základní",J293,0)</f>
        <v>0</v>
      </c>
      <c r="BF293" s="228">
        <f>IF(N293="snížená",J293,0)</f>
        <v>0</v>
      </c>
      <c r="BG293" s="228">
        <f>IF(N293="zákl. přenesená",J293,0)</f>
        <v>0</v>
      </c>
      <c r="BH293" s="228">
        <f>IF(N293="sníž. přenesená",J293,0)</f>
        <v>0</v>
      </c>
      <c r="BI293" s="228">
        <f>IF(N293="nulová",J293,0)</f>
        <v>0</v>
      </c>
      <c r="BJ293" s="20" t="s">
        <v>90</v>
      </c>
      <c r="BK293" s="228">
        <f>ROUND(I293*H293,2)</f>
        <v>0</v>
      </c>
      <c r="BL293" s="20" t="s">
        <v>154</v>
      </c>
      <c r="BM293" s="227" t="s">
        <v>431</v>
      </c>
    </row>
    <row r="294" s="2" customFormat="1">
      <c r="A294" s="42"/>
      <c r="B294" s="43"/>
      <c r="C294" s="44"/>
      <c r="D294" s="251" t="s">
        <v>242</v>
      </c>
      <c r="E294" s="44"/>
      <c r="F294" s="252" t="s">
        <v>432</v>
      </c>
      <c r="G294" s="44"/>
      <c r="H294" s="44"/>
      <c r="I294" s="231"/>
      <c r="J294" s="44"/>
      <c r="K294" s="44"/>
      <c r="L294" s="48"/>
      <c r="M294" s="232"/>
      <c r="N294" s="233"/>
      <c r="O294" s="88"/>
      <c r="P294" s="88"/>
      <c r="Q294" s="88"/>
      <c r="R294" s="88"/>
      <c r="S294" s="88"/>
      <c r="T294" s="89"/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T294" s="20" t="s">
        <v>242</v>
      </c>
      <c r="AU294" s="20" t="s">
        <v>92</v>
      </c>
    </row>
    <row r="295" s="13" customFormat="1">
      <c r="A295" s="13"/>
      <c r="B295" s="234"/>
      <c r="C295" s="235"/>
      <c r="D295" s="229" t="s">
        <v>158</v>
      </c>
      <c r="E295" s="236" t="s">
        <v>44</v>
      </c>
      <c r="F295" s="237" t="s">
        <v>422</v>
      </c>
      <c r="G295" s="235"/>
      <c r="H295" s="238">
        <v>9.3000000000000007</v>
      </c>
      <c r="I295" s="239"/>
      <c r="J295" s="235"/>
      <c r="K295" s="235"/>
      <c r="L295" s="240"/>
      <c r="M295" s="241"/>
      <c r="N295" s="242"/>
      <c r="O295" s="242"/>
      <c r="P295" s="242"/>
      <c r="Q295" s="242"/>
      <c r="R295" s="242"/>
      <c r="S295" s="242"/>
      <c r="T295" s="24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44" t="s">
        <v>158</v>
      </c>
      <c r="AU295" s="244" t="s">
        <v>92</v>
      </c>
      <c r="AV295" s="13" t="s">
        <v>92</v>
      </c>
      <c r="AW295" s="13" t="s">
        <v>42</v>
      </c>
      <c r="AX295" s="13" t="s">
        <v>90</v>
      </c>
      <c r="AY295" s="244" t="s">
        <v>136</v>
      </c>
    </row>
    <row r="296" s="12" customFormat="1" ht="22.8" customHeight="1">
      <c r="A296" s="12"/>
      <c r="B296" s="200"/>
      <c r="C296" s="201"/>
      <c r="D296" s="202" t="s">
        <v>81</v>
      </c>
      <c r="E296" s="214" t="s">
        <v>172</v>
      </c>
      <c r="F296" s="214" t="s">
        <v>433</v>
      </c>
      <c r="G296" s="201"/>
      <c r="H296" s="201"/>
      <c r="I296" s="204"/>
      <c r="J296" s="215">
        <f>BK296</f>
        <v>0</v>
      </c>
      <c r="K296" s="201"/>
      <c r="L296" s="206"/>
      <c r="M296" s="207"/>
      <c r="N296" s="208"/>
      <c r="O296" s="208"/>
      <c r="P296" s="209">
        <f>SUM(P297:P355)</f>
        <v>0</v>
      </c>
      <c r="Q296" s="208"/>
      <c r="R296" s="209">
        <f>SUM(R297:R355)</f>
        <v>16.085099200000002</v>
      </c>
      <c r="S296" s="208"/>
      <c r="T296" s="210">
        <f>SUM(T297:T355)</f>
        <v>0.029999999999999999</v>
      </c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R296" s="211" t="s">
        <v>90</v>
      </c>
      <c r="AT296" s="212" t="s">
        <v>81</v>
      </c>
      <c r="AU296" s="212" t="s">
        <v>90</v>
      </c>
      <c r="AY296" s="211" t="s">
        <v>136</v>
      </c>
      <c r="BK296" s="213">
        <f>SUM(BK297:BK355)</f>
        <v>0</v>
      </c>
    </row>
    <row r="297" s="2" customFormat="1" ht="16.5" customHeight="1">
      <c r="A297" s="42"/>
      <c r="B297" s="43"/>
      <c r="C297" s="216" t="s">
        <v>434</v>
      </c>
      <c r="D297" s="216" t="s">
        <v>139</v>
      </c>
      <c r="E297" s="217" t="s">
        <v>435</v>
      </c>
      <c r="F297" s="218" t="s">
        <v>436</v>
      </c>
      <c r="G297" s="219" t="s">
        <v>196</v>
      </c>
      <c r="H297" s="220">
        <v>64.5</v>
      </c>
      <c r="I297" s="221"/>
      <c r="J297" s="222">
        <f>ROUND(I297*H297,2)</f>
        <v>0</v>
      </c>
      <c r="K297" s="218" t="s">
        <v>240</v>
      </c>
      <c r="L297" s="48"/>
      <c r="M297" s="223" t="s">
        <v>44</v>
      </c>
      <c r="N297" s="224" t="s">
        <v>53</v>
      </c>
      <c r="O297" s="88"/>
      <c r="P297" s="225">
        <f>O297*H297</f>
        <v>0</v>
      </c>
      <c r="Q297" s="225">
        <v>2.0000000000000002E-05</v>
      </c>
      <c r="R297" s="225">
        <f>Q297*H297</f>
        <v>0.0012900000000000001</v>
      </c>
      <c r="S297" s="225">
        <v>0</v>
      </c>
      <c r="T297" s="226">
        <f>S297*H297</f>
        <v>0</v>
      </c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R297" s="227" t="s">
        <v>154</v>
      </c>
      <c r="AT297" s="227" t="s">
        <v>139</v>
      </c>
      <c r="AU297" s="227" t="s">
        <v>92</v>
      </c>
      <c r="AY297" s="20" t="s">
        <v>136</v>
      </c>
      <c r="BE297" s="228">
        <f>IF(N297="základní",J297,0)</f>
        <v>0</v>
      </c>
      <c r="BF297" s="228">
        <f>IF(N297="snížená",J297,0)</f>
        <v>0</v>
      </c>
      <c r="BG297" s="228">
        <f>IF(N297="zákl. přenesená",J297,0)</f>
        <v>0</v>
      </c>
      <c r="BH297" s="228">
        <f>IF(N297="sníž. přenesená",J297,0)</f>
        <v>0</v>
      </c>
      <c r="BI297" s="228">
        <f>IF(N297="nulová",J297,0)</f>
        <v>0</v>
      </c>
      <c r="BJ297" s="20" t="s">
        <v>90</v>
      </c>
      <c r="BK297" s="228">
        <f>ROUND(I297*H297,2)</f>
        <v>0</v>
      </c>
      <c r="BL297" s="20" t="s">
        <v>154</v>
      </c>
      <c r="BM297" s="227" t="s">
        <v>437</v>
      </c>
    </row>
    <row r="298" s="2" customFormat="1">
      <c r="A298" s="42"/>
      <c r="B298" s="43"/>
      <c r="C298" s="44"/>
      <c r="D298" s="251" t="s">
        <v>242</v>
      </c>
      <c r="E298" s="44"/>
      <c r="F298" s="252" t="s">
        <v>438</v>
      </c>
      <c r="G298" s="44"/>
      <c r="H298" s="44"/>
      <c r="I298" s="231"/>
      <c r="J298" s="44"/>
      <c r="K298" s="44"/>
      <c r="L298" s="48"/>
      <c r="M298" s="232"/>
      <c r="N298" s="233"/>
      <c r="O298" s="88"/>
      <c r="P298" s="88"/>
      <c r="Q298" s="88"/>
      <c r="R298" s="88"/>
      <c r="S298" s="88"/>
      <c r="T298" s="89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T298" s="20" t="s">
        <v>242</v>
      </c>
      <c r="AU298" s="20" t="s">
        <v>92</v>
      </c>
    </row>
    <row r="299" s="13" customFormat="1">
      <c r="A299" s="13"/>
      <c r="B299" s="234"/>
      <c r="C299" s="235"/>
      <c r="D299" s="229" t="s">
        <v>158</v>
      </c>
      <c r="E299" s="236" t="s">
        <v>44</v>
      </c>
      <c r="F299" s="237" t="s">
        <v>197</v>
      </c>
      <c r="G299" s="235"/>
      <c r="H299" s="238">
        <v>64.5</v>
      </c>
      <c r="I299" s="239"/>
      <c r="J299" s="235"/>
      <c r="K299" s="235"/>
      <c r="L299" s="240"/>
      <c r="M299" s="241"/>
      <c r="N299" s="242"/>
      <c r="O299" s="242"/>
      <c r="P299" s="242"/>
      <c r="Q299" s="242"/>
      <c r="R299" s="242"/>
      <c r="S299" s="242"/>
      <c r="T299" s="243"/>
      <c r="U299" s="13"/>
      <c r="V299" s="13"/>
      <c r="W299" s="13"/>
      <c r="X299" s="13"/>
      <c r="Y299" s="13"/>
      <c r="Z299" s="13"/>
      <c r="AA299" s="13"/>
      <c r="AB299" s="13"/>
      <c r="AC299" s="13"/>
      <c r="AD299" s="13"/>
      <c r="AE299" s="13"/>
      <c r="AT299" s="244" t="s">
        <v>158</v>
      </c>
      <c r="AU299" s="244" t="s">
        <v>92</v>
      </c>
      <c r="AV299" s="13" t="s">
        <v>92</v>
      </c>
      <c r="AW299" s="13" t="s">
        <v>42</v>
      </c>
      <c r="AX299" s="13" t="s">
        <v>82</v>
      </c>
      <c r="AY299" s="244" t="s">
        <v>136</v>
      </c>
    </row>
    <row r="300" s="14" customFormat="1">
      <c r="A300" s="14"/>
      <c r="B300" s="256"/>
      <c r="C300" s="257"/>
      <c r="D300" s="229" t="s">
        <v>158</v>
      </c>
      <c r="E300" s="258" t="s">
        <v>194</v>
      </c>
      <c r="F300" s="259" t="s">
        <v>247</v>
      </c>
      <c r="G300" s="257"/>
      <c r="H300" s="260">
        <v>64.5</v>
      </c>
      <c r="I300" s="261"/>
      <c r="J300" s="257"/>
      <c r="K300" s="257"/>
      <c r="L300" s="262"/>
      <c r="M300" s="263"/>
      <c r="N300" s="264"/>
      <c r="O300" s="264"/>
      <c r="P300" s="264"/>
      <c r="Q300" s="264"/>
      <c r="R300" s="264"/>
      <c r="S300" s="264"/>
      <c r="T300" s="265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T300" s="266" t="s">
        <v>158</v>
      </c>
      <c r="AU300" s="266" t="s">
        <v>92</v>
      </c>
      <c r="AV300" s="14" t="s">
        <v>154</v>
      </c>
      <c r="AW300" s="14" t="s">
        <v>42</v>
      </c>
      <c r="AX300" s="14" t="s">
        <v>90</v>
      </c>
      <c r="AY300" s="266" t="s">
        <v>136</v>
      </c>
    </row>
    <row r="301" s="2" customFormat="1" ht="16.5" customHeight="1">
      <c r="A301" s="42"/>
      <c r="B301" s="43"/>
      <c r="C301" s="278" t="s">
        <v>439</v>
      </c>
      <c r="D301" s="278" t="s">
        <v>347</v>
      </c>
      <c r="E301" s="279" t="s">
        <v>440</v>
      </c>
      <c r="F301" s="280" t="s">
        <v>441</v>
      </c>
      <c r="G301" s="281" t="s">
        <v>196</v>
      </c>
      <c r="H301" s="282">
        <v>66.435000000000002</v>
      </c>
      <c r="I301" s="283"/>
      <c r="J301" s="284">
        <f>ROUND(I301*H301,2)</f>
        <v>0</v>
      </c>
      <c r="K301" s="280" t="s">
        <v>240</v>
      </c>
      <c r="L301" s="285"/>
      <c r="M301" s="286" t="s">
        <v>44</v>
      </c>
      <c r="N301" s="287" t="s">
        <v>53</v>
      </c>
      <c r="O301" s="88"/>
      <c r="P301" s="225">
        <f>O301*H301</f>
        <v>0</v>
      </c>
      <c r="Q301" s="225">
        <v>0.01052</v>
      </c>
      <c r="R301" s="225">
        <f>Q301*H301</f>
        <v>0.69889619999999997</v>
      </c>
      <c r="S301" s="225">
        <v>0</v>
      </c>
      <c r="T301" s="226">
        <f>S301*H301</f>
        <v>0</v>
      </c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R301" s="227" t="s">
        <v>172</v>
      </c>
      <c r="AT301" s="227" t="s">
        <v>347</v>
      </c>
      <c r="AU301" s="227" t="s">
        <v>92</v>
      </c>
      <c r="AY301" s="20" t="s">
        <v>136</v>
      </c>
      <c r="BE301" s="228">
        <f>IF(N301="základní",J301,0)</f>
        <v>0</v>
      </c>
      <c r="BF301" s="228">
        <f>IF(N301="snížená",J301,0)</f>
        <v>0</v>
      </c>
      <c r="BG301" s="228">
        <f>IF(N301="zákl. přenesená",J301,0)</f>
        <v>0</v>
      </c>
      <c r="BH301" s="228">
        <f>IF(N301="sníž. přenesená",J301,0)</f>
        <v>0</v>
      </c>
      <c r="BI301" s="228">
        <f>IF(N301="nulová",J301,0)</f>
        <v>0</v>
      </c>
      <c r="BJ301" s="20" t="s">
        <v>90</v>
      </c>
      <c r="BK301" s="228">
        <f>ROUND(I301*H301,2)</f>
        <v>0</v>
      </c>
      <c r="BL301" s="20" t="s">
        <v>154</v>
      </c>
      <c r="BM301" s="227" t="s">
        <v>442</v>
      </c>
    </row>
    <row r="302" s="2" customFormat="1">
      <c r="A302" s="42"/>
      <c r="B302" s="43"/>
      <c r="C302" s="44"/>
      <c r="D302" s="229" t="s">
        <v>145</v>
      </c>
      <c r="E302" s="44"/>
      <c r="F302" s="230" t="s">
        <v>443</v>
      </c>
      <c r="G302" s="44"/>
      <c r="H302" s="44"/>
      <c r="I302" s="231"/>
      <c r="J302" s="44"/>
      <c r="K302" s="44"/>
      <c r="L302" s="48"/>
      <c r="M302" s="232"/>
      <c r="N302" s="233"/>
      <c r="O302" s="88"/>
      <c r="P302" s="88"/>
      <c r="Q302" s="88"/>
      <c r="R302" s="88"/>
      <c r="S302" s="88"/>
      <c r="T302" s="89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T302" s="20" t="s">
        <v>145</v>
      </c>
      <c r="AU302" s="20" t="s">
        <v>92</v>
      </c>
    </row>
    <row r="303" s="13" customFormat="1">
      <c r="A303" s="13"/>
      <c r="B303" s="234"/>
      <c r="C303" s="235"/>
      <c r="D303" s="229" t="s">
        <v>158</v>
      </c>
      <c r="E303" s="235"/>
      <c r="F303" s="237" t="s">
        <v>444</v>
      </c>
      <c r="G303" s="235"/>
      <c r="H303" s="238">
        <v>66.435000000000002</v>
      </c>
      <c r="I303" s="239"/>
      <c r="J303" s="235"/>
      <c r="K303" s="235"/>
      <c r="L303" s="240"/>
      <c r="M303" s="241"/>
      <c r="N303" s="242"/>
      <c r="O303" s="242"/>
      <c r="P303" s="242"/>
      <c r="Q303" s="242"/>
      <c r="R303" s="242"/>
      <c r="S303" s="242"/>
      <c r="T303" s="24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44" t="s">
        <v>158</v>
      </c>
      <c r="AU303" s="244" t="s">
        <v>92</v>
      </c>
      <c r="AV303" s="13" t="s">
        <v>92</v>
      </c>
      <c r="AW303" s="13" t="s">
        <v>4</v>
      </c>
      <c r="AX303" s="13" t="s">
        <v>90</v>
      </c>
      <c r="AY303" s="244" t="s">
        <v>136</v>
      </c>
    </row>
    <row r="304" s="2" customFormat="1" ht="21.75" customHeight="1">
      <c r="A304" s="42"/>
      <c r="B304" s="43"/>
      <c r="C304" s="216" t="s">
        <v>445</v>
      </c>
      <c r="D304" s="216" t="s">
        <v>139</v>
      </c>
      <c r="E304" s="217" t="s">
        <v>446</v>
      </c>
      <c r="F304" s="218" t="s">
        <v>447</v>
      </c>
      <c r="G304" s="219" t="s">
        <v>196</v>
      </c>
      <c r="H304" s="220">
        <v>1</v>
      </c>
      <c r="I304" s="221"/>
      <c r="J304" s="222">
        <f>ROUND(I304*H304,2)</f>
        <v>0</v>
      </c>
      <c r="K304" s="218" t="s">
        <v>240</v>
      </c>
      <c r="L304" s="48"/>
      <c r="M304" s="223" t="s">
        <v>44</v>
      </c>
      <c r="N304" s="224" t="s">
        <v>53</v>
      </c>
      <c r="O304" s="88"/>
      <c r="P304" s="225">
        <f>O304*H304</f>
        <v>0</v>
      </c>
      <c r="Q304" s="225">
        <v>0</v>
      </c>
      <c r="R304" s="225">
        <f>Q304*H304</f>
        <v>0</v>
      </c>
      <c r="S304" s="225">
        <v>0.029999999999999999</v>
      </c>
      <c r="T304" s="226">
        <f>S304*H304</f>
        <v>0.029999999999999999</v>
      </c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R304" s="227" t="s">
        <v>154</v>
      </c>
      <c r="AT304" s="227" t="s">
        <v>139</v>
      </c>
      <c r="AU304" s="227" t="s">
        <v>92</v>
      </c>
      <c r="AY304" s="20" t="s">
        <v>136</v>
      </c>
      <c r="BE304" s="228">
        <f>IF(N304="základní",J304,0)</f>
        <v>0</v>
      </c>
      <c r="BF304" s="228">
        <f>IF(N304="snížená",J304,0)</f>
        <v>0</v>
      </c>
      <c r="BG304" s="228">
        <f>IF(N304="zákl. přenesená",J304,0)</f>
        <v>0</v>
      </c>
      <c r="BH304" s="228">
        <f>IF(N304="sníž. přenesená",J304,0)</f>
        <v>0</v>
      </c>
      <c r="BI304" s="228">
        <f>IF(N304="nulová",J304,0)</f>
        <v>0</v>
      </c>
      <c r="BJ304" s="20" t="s">
        <v>90</v>
      </c>
      <c r="BK304" s="228">
        <f>ROUND(I304*H304,2)</f>
        <v>0</v>
      </c>
      <c r="BL304" s="20" t="s">
        <v>154</v>
      </c>
      <c r="BM304" s="227" t="s">
        <v>448</v>
      </c>
    </row>
    <row r="305" s="2" customFormat="1">
      <c r="A305" s="42"/>
      <c r="B305" s="43"/>
      <c r="C305" s="44"/>
      <c r="D305" s="251" t="s">
        <v>242</v>
      </c>
      <c r="E305" s="44"/>
      <c r="F305" s="252" t="s">
        <v>449</v>
      </c>
      <c r="G305" s="44"/>
      <c r="H305" s="44"/>
      <c r="I305" s="231"/>
      <c r="J305" s="44"/>
      <c r="K305" s="44"/>
      <c r="L305" s="48"/>
      <c r="M305" s="232"/>
      <c r="N305" s="233"/>
      <c r="O305" s="88"/>
      <c r="P305" s="88"/>
      <c r="Q305" s="88"/>
      <c r="R305" s="88"/>
      <c r="S305" s="88"/>
      <c r="T305" s="89"/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T305" s="20" t="s">
        <v>242</v>
      </c>
      <c r="AU305" s="20" t="s">
        <v>92</v>
      </c>
    </row>
    <row r="306" s="13" customFormat="1">
      <c r="A306" s="13"/>
      <c r="B306" s="234"/>
      <c r="C306" s="235"/>
      <c r="D306" s="229" t="s">
        <v>158</v>
      </c>
      <c r="E306" s="236" t="s">
        <v>44</v>
      </c>
      <c r="F306" s="237" t="s">
        <v>90</v>
      </c>
      <c r="G306" s="235"/>
      <c r="H306" s="238">
        <v>1</v>
      </c>
      <c r="I306" s="239"/>
      <c r="J306" s="235"/>
      <c r="K306" s="235"/>
      <c r="L306" s="240"/>
      <c r="M306" s="241"/>
      <c r="N306" s="242"/>
      <c r="O306" s="242"/>
      <c r="P306" s="242"/>
      <c r="Q306" s="242"/>
      <c r="R306" s="242"/>
      <c r="S306" s="242"/>
      <c r="T306" s="24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44" t="s">
        <v>158</v>
      </c>
      <c r="AU306" s="244" t="s">
        <v>92</v>
      </c>
      <c r="AV306" s="13" t="s">
        <v>92</v>
      </c>
      <c r="AW306" s="13" t="s">
        <v>42</v>
      </c>
      <c r="AX306" s="13" t="s">
        <v>90</v>
      </c>
      <c r="AY306" s="244" t="s">
        <v>136</v>
      </c>
    </row>
    <row r="307" s="2" customFormat="1" ht="24.15" customHeight="1">
      <c r="A307" s="42"/>
      <c r="B307" s="43"/>
      <c r="C307" s="216" t="s">
        <v>450</v>
      </c>
      <c r="D307" s="216" t="s">
        <v>139</v>
      </c>
      <c r="E307" s="217" t="s">
        <v>451</v>
      </c>
      <c r="F307" s="218" t="s">
        <v>452</v>
      </c>
      <c r="G307" s="219" t="s">
        <v>389</v>
      </c>
      <c r="H307" s="220">
        <v>4</v>
      </c>
      <c r="I307" s="221"/>
      <c r="J307" s="222">
        <f>ROUND(I307*H307,2)</f>
        <v>0</v>
      </c>
      <c r="K307" s="218" t="s">
        <v>240</v>
      </c>
      <c r="L307" s="48"/>
      <c r="M307" s="223" t="s">
        <v>44</v>
      </c>
      <c r="N307" s="224" t="s">
        <v>53</v>
      </c>
      <c r="O307" s="88"/>
      <c r="P307" s="225">
        <f>O307*H307</f>
        <v>0</v>
      </c>
      <c r="Q307" s="225">
        <v>0</v>
      </c>
      <c r="R307" s="225">
        <f>Q307*H307</f>
        <v>0</v>
      </c>
      <c r="S307" s="225">
        <v>0</v>
      </c>
      <c r="T307" s="226">
        <f>S307*H307</f>
        <v>0</v>
      </c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R307" s="227" t="s">
        <v>154</v>
      </c>
      <c r="AT307" s="227" t="s">
        <v>139</v>
      </c>
      <c r="AU307" s="227" t="s">
        <v>92</v>
      </c>
      <c r="AY307" s="20" t="s">
        <v>136</v>
      </c>
      <c r="BE307" s="228">
        <f>IF(N307="základní",J307,0)</f>
        <v>0</v>
      </c>
      <c r="BF307" s="228">
        <f>IF(N307="snížená",J307,0)</f>
        <v>0</v>
      </c>
      <c r="BG307" s="228">
        <f>IF(N307="zákl. přenesená",J307,0)</f>
        <v>0</v>
      </c>
      <c r="BH307" s="228">
        <f>IF(N307="sníž. přenesená",J307,0)</f>
        <v>0</v>
      </c>
      <c r="BI307" s="228">
        <f>IF(N307="nulová",J307,0)</f>
        <v>0</v>
      </c>
      <c r="BJ307" s="20" t="s">
        <v>90</v>
      </c>
      <c r="BK307" s="228">
        <f>ROUND(I307*H307,2)</f>
        <v>0</v>
      </c>
      <c r="BL307" s="20" t="s">
        <v>154</v>
      </c>
      <c r="BM307" s="227" t="s">
        <v>453</v>
      </c>
    </row>
    <row r="308" s="2" customFormat="1">
      <c r="A308" s="42"/>
      <c r="B308" s="43"/>
      <c r="C308" s="44"/>
      <c r="D308" s="251" t="s">
        <v>242</v>
      </c>
      <c r="E308" s="44"/>
      <c r="F308" s="252" t="s">
        <v>454</v>
      </c>
      <c r="G308" s="44"/>
      <c r="H308" s="44"/>
      <c r="I308" s="231"/>
      <c r="J308" s="44"/>
      <c r="K308" s="44"/>
      <c r="L308" s="48"/>
      <c r="M308" s="232"/>
      <c r="N308" s="233"/>
      <c r="O308" s="88"/>
      <c r="P308" s="88"/>
      <c r="Q308" s="88"/>
      <c r="R308" s="88"/>
      <c r="S308" s="88"/>
      <c r="T308" s="89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T308" s="20" t="s">
        <v>242</v>
      </c>
      <c r="AU308" s="20" t="s">
        <v>92</v>
      </c>
    </row>
    <row r="309" s="13" customFormat="1">
      <c r="A309" s="13"/>
      <c r="B309" s="234"/>
      <c r="C309" s="235"/>
      <c r="D309" s="229" t="s">
        <v>158</v>
      </c>
      <c r="E309" s="236" t="s">
        <v>44</v>
      </c>
      <c r="F309" s="237" t="s">
        <v>154</v>
      </c>
      <c r="G309" s="235"/>
      <c r="H309" s="238">
        <v>4</v>
      </c>
      <c r="I309" s="239"/>
      <c r="J309" s="235"/>
      <c r="K309" s="235"/>
      <c r="L309" s="240"/>
      <c r="M309" s="241"/>
      <c r="N309" s="242"/>
      <c r="O309" s="242"/>
      <c r="P309" s="242"/>
      <c r="Q309" s="242"/>
      <c r="R309" s="242"/>
      <c r="S309" s="242"/>
      <c r="T309" s="243"/>
      <c r="U309" s="13"/>
      <c r="V309" s="13"/>
      <c r="W309" s="13"/>
      <c r="X309" s="13"/>
      <c r="Y309" s="13"/>
      <c r="Z309" s="13"/>
      <c r="AA309" s="13"/>
      <c r="AB309" s="13"/>
      <c r="AC309" s="13"/>
      <c r="AD309" s="13"/>
      <c r="AE309" s="13"/>
      <c r="AT309" s="244" t="s">
        <v>158</v>
      </c>
      <c r="AU309" s="244" t="s">
        <v>92</v>
      </c>
      <c r="AV309" s="13" t="s">
        <v>92</v>
      </c>
      <c r="AW309" s="13" t="s">
        <v>42</v>
      </c>
      <c r="AX309" s="13" t="s">
        <v>90</v>
      </c>
      <c r="AY309" s="244" t="s">
        <v>136</v>
      </c>
    </row>
    <row r="310" s="2" customFormat="1" ht="16.5" customHeight="1">
      <c r="A310" s="42"/>
      <c r="B310" s="43"/>
      <c r="C310" s="278" t="s">
        <v>455</v>
      </c>
      <c r="D310" s="278" t="s">
        <v>347</v>
      </c>
      <c r="E310" s="279" t="s">
        <v>456</v>
      </c>
      <c r="F310" s="280" t="s">
        <v>457</v>
      </c>
      <c r="G310" s="281" t="s">
        <v>389</v>
      </c>
      <c r="H310" s="282">
        <v>4.1200000000000001</v>
      </c>
      <c r="I310" s="283"/>
      <c r="J310" s="284">
        <f>ROUND(I310*H310,2)</f>
        <v>0</v>
      </c>
      <c r="K310" s="280" t="s">
        <v>240</v>
      </c>
      <c r="L310" s="285"/>
      <c r="M310" s="286" t="s">
        <v>44</v>
      </c>
      <c r="N310" s="287" t="s">
        <v>53</v>
      </c>
      <c r="O310" s="88"/>
      <c r="P310" s="225">
        <f>O310*H310</f>
        <v>0</v>
      </c>
      <c r="Q310" s="225">
        <v>0.0037000000000000002</v>
      </c>
      <c r="R310" s="225">
        <f>Q310*H310</f>
        <v>0.015244000000000001</v>
      </c>
      <c r="S310" s="225">
        <v>0</v>
      </c>
      <c r="T310" s="226">
        <f>S310*H310</f>
        <v>0</v>
      </c>
      <c r="U310" s="42"/>
      <c r="V310" s="42"/>
      <c r="W310" s="42"/>
      <c r="X310" s="42"/>
      <c r="Y310" s="42"/>
      <c r="Z310" s="42"/>
      <c r="AA310" s="42"/>
      <c r="AB310" s="42"/>
      <c r="AC310" s="42"/>
      <c r="AD310" s="42"/>
      <c r="AE310" s="42"/>
      <c r="AR310" s="227" t="s">
        <v>172</v>
      </c>
      <c r="AT310" s="227" t="s">
        <v>347</v>
      </c>
      <c r="AU310" s="227" t="s">
        <v>92</v>
      </c>
      <c r="AY310" s="20" t="s">
        <v>136</v>
      </c>
      <c r="BE310" s="228">
        <f>IF(N310="základní",J310,0)</f>
        <v>0</v>
      </c>
      <c r="BF310" s="228">
        <f>IF(N310="snížená",J310,0)</f>
        <v>0</v>
      </c>
      <c r="BG310" s="228">
        <f>IF(N310="zákl. přenesená",J310,0)</f>
        <v>0</v>
      </c>
      <c r="BH310" s="228">
        <f>IF(N310="sníž. přenesená",J310,0)</f>
        <v>0</v>
      </c>
      <c r="BI310" s="228">
        <f>IF(N310="nulová",J310,0)</f>
        <v>0</v>
      </c>
      <c r="BJ310" s="20" t="s">
        <v>90</v>
      </c>
      <c r="BK310" s="228">
        <f>ROUND(I310*H310,2)</f>
        <v>0</v>
      </c>
      <c r="BL310" s="20" t="s">
        <v>154</v>
      </c>
      <c r="BM310" s="227" t="s">
        <v>458</v>
      </c>
    </row>
    <row r="311" s="13" customFormat="1">
      <c r="A311" s="13"/>
      <c r="B311" s="234"/>
      <c r="C311" s="235"/>
      <c r="D311" s="229" t="s">
        <v>158</v>
      </c>
      <c r="E311" s="235"/>
      <c r="F311" s="237" t="s">
        <v>459</v>
      </c>
      <c r="G311" s="235"/>
      <c r="H311" s="238">
        <v>4.1200000000000001</v>
      </c>
      <c r="I311" s="239"/>
      <c r="J311" s="235"/>
      <c r="K311" s="235"/>
      <c r="L311" s="240"/>
      <c r="M311" s="241"/>
      <c r="N311" s="242"/>
      <c r="O311" s="242"/>
      <c r="P311" s="242"/>
      <c r="Q311" s="242"/>
      <c r="R311" s="242"/>
      <c r="S311" s="242"/>
      <c r="T311" s="24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44" t="s">
        <v>158</v>
      </c>
      <c r="AU311" s="244" t="s">
        <v>92</v>
      </c>
      <c r="AV311" s="13" t="s">
        <v>92</v>
      </c>
      <c r="AW311" s="13" t="s">
        <v>4</v>
      </c>
      <c r="AX311" s="13" t="s">
        <v>90</v>
      </c>
      <c r="AY311" s="244" t="s">
        <v>136</v>
      </c>
    </row>
    <row r="312" s="2" customFormat="1" ht="16.5" customHeight="1">
      <c r="A312" s="42"/>
      <c r="B312" s="43"/>
      <c r="C312" s="216" t="s">
        <v>460</v>
      </c>
      <c r="D312" s="216" t="s">
        <v>139</v>
      </c>
      <c r="E312" s="217" t="s">
        <v>461</v>
      </c>
      <c r="F312" s="218" t="s">
        <v>462</v>
      </c>
      <c r="G312" s="219" t="s">
        <v>463</v>
      </c>
      <c r="H312" s="220">
        <v>2</v>
      </c>
      <c r="I312" s="221"/>
      <c r="J312" s="222">
        <f>ROUND(I312*H312,2)</f>
        <v>0</v>
      </c>
      <c r="K312" s="218" t="s">
        <v>240</v>
      </c>
      <c r="L312" s="48"/>
      <c r="M312" s="223" t="s">
        <v>44</v>
      </c>
      <c r="N312" s="224" t="s">
        <v>53</v>
      </c>
      <c r="O312" s="88"/>
      <c r="P312" s="225">
        <f>O312*H312</f>
        <v>0</v>
      </c>
      <c r="Q312" s="225">
        <v>0.00031</v>
      </c>
      <c r="R312" s="225">
        <f>Q312*H312</f>
        <v>0.00062</v>
      </c>
      <c r="S312" s="225">
        <v>0</v>
      </c>
      <c r="T312" s="226">
        <f>S312*H312</f>
        <v>0</v>
      </c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R312" s="227" t="s">
        <v>154</v>
      </c>
      <c r="AT312" s="227" t="s">
        <v>139</v>
      </c>
      <c r="AU312" s="227" t="s">
        <v>92</v>
      </c>
      <c r="AY312" s="20" t="s">
        <v>136</v>
      </c>
      <c r="BE312" s="228">
        <f>IF(N312="základní",J312,0)</f>
        <v>0</v>
      </c>
      <c r="BF312" s="228">
        <f>IF(N312="snížená",J312,0)</f>
        <v>0</v>
      </c>
      <c r="BG312" s="228">
        <f>IF(N312="zákl. přenesená",J312,0)</f>
        <v>0</v>
      </c>
      <c r="BH312" s="228">
        <f>IF(N312="sníž. přenesená",J312,0)</f>
        <v>0</v>
      </c>
      <c r="BI312" s="228">
        <f>IF(N312="nulová",J312,0)</f>
        <v>0</v>
      </c>
      <c r="BJ312" s="20" t="s">
        <v>90</v>
      </c>
      <c r="BK312" s="228">
        <f>ROUND(I312*H312,2)</f>
        <v>0</v>
      </c>
      <c r="BL312" s="20" t="s">
        <v>154</v>
      </c>
      <c r="BM312" s="227" t="s">
        <v>464</v>
      </c>
    </row>
    <row r="313" s="2" customFormat="1">
      <c r="A313" s="42"/>
      <c r="B313" s="43"/>
      <c r="C313" s="44"/>
      <c r="D313" s="251" t="s">
        <v>242</v>
      </c>
      <c r="E313" s="44"/>
      <c r="F313" s="252" t="s">
        <v>465</v>
      </c>
      <c r="G313" s="44"/>
      <c r="H313" s="44"/>
      <c r="I313" s="231"/>
      <c r="J313" s="44"/>
      <c r="K313" s="44"/>
      <c r="L313" s="48"/>
      <c r="M313" s="232"/>
      <c r="N313" s="233"/>
      <c r="O313" s="88"/>
      <c r="P313" s="88"/>
      <c r="Q313" s="88"/>
      <c r="R313" s="88"/>
      <c r="S313" s="88"/>
      <c r="T313" s="89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T313" s="20" t="s">
        <v>242</v>
      </c>
      <c r="AU313" s="20" t="s">
        <v>92</v>
      </c>
    </row>
    <row r="314" s="13" customFormat="1">
      <c r="A314" s="13"/>
      <c r="B314" s="234"/>
      <c r="C314" s="235"/>
      <c r="D314" s="229" t="s">
        <v>158</v>
      </c>
      <c r="E314" s="236" t="s">
        <v>44</v>
      </c>
      <c r="F314" s="237" t="s">
        <v>92</v>
      </c>
      <c r="G314" s="235"/>
      <c r="H314" s="238">
        <v>2</v>
      </c>
      <c r="I314" s="239"/>
      <c r="J314" s="235"/>
      <c r="K314" s="235"/>
      <c r="L314" s="240"/>
      <c r="M314" s="241"/>
      <c r="N314" s="242"/>
      <c r="O314" s="242"/>
      <c r="P314" s="242"/>
      <c r="Q314" s="242"/>
      <c r="R314" s="242"/>
      <c r="S314" s="242"/>
      <c r="T314" s="24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44" t="s">
        <v>158</v>
      </c>
      <c r="AU314" s="244" t="s">
        <v>92</v>
      </c>
      <c r="AV314" s="13" t="s">
        <v>92</v>
      </c>
      <c r="AW314" s="13" t="s">
        <v>42</v>
      </c>
      <c r="AX314" s="13" t="s">
        <v>90</v>
      </c>
      <c r="AY314" s="244" t="s">
        <v>136</v>
      </c>
    </row>
    <row r="315" s="2" customFormat="1" ht="16.5" customHeight="1">
      <c r="A315" s="42"/>
      <c r="B315" s="43"/>
      <c r="C315" s="216" t="s">
        <v>466</v>
      </c>
      <c r="D315" s="216" t="s">
        <v>139</v>
      </c>
      <c r="E315" s="217" t="s">
        <v>467</v>
      </c>
      <c r="F315" s="218" t="s">
        <v>468</v>
      </c>
      <c r="G315" s="219" t="s">
        <v>389</v>
      </c>
      <c r="H315" s="220">
        <v>4</v>
      </c>
      <c r="I315" s="221"/>
      <c r="J315" s="222">
        <f>ROUND(I315*H315,2)</f>
        <v>0</v>
      </c>
      <c r="K315" s="218" t="s">
        <v>240</v>
      </c>
      <c r="L315" s="48"/>
      <c r="M315" s="223" t="s">
        <v>44</v>
      </c>
      <c r="N315" s="224" t="s">
        <v>53</v>
      </c>
      <c r="O315" s="88"/>
      <c r="P315" s="225">
        <f>O315*H315</f>
        <v>0</v>
      </c>
      <c r="Q315" s="225">
        <v>0.035749999999999997</v>
      </c>
      <c r="R315" s="225">
        <f>Q315*H315</f>
        <v>0.14299999999999999</v>
      </c>
      <c r="S315" s="225">
        <v>0</v>
      </c>
      <c r="T315" s="226">
        <f>S315*H315</f>
        <v>0</v>
      </c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R315" s="227" t="s">
        <v>154</v>
      </c>
      <c r="AT315" s="227" t="s">
        <v>139</v>
      </c>
      <c r="AU315" s="227" t="s">
        <v>92</v>
      </c>
      <c r="AY315" s="20" t="s">
        <v>136</v>
      </c>
      <c r="BE315" s="228">
        <f>IF(N315="základní",J315,0)</f>
        <v>0</v>
      </c>
      <c r="BF315" s="228">
        <f>IF(N315="snížená",J315,0)</f>
        <v>0</v>
      </c>
      <c r="BG315" s="228">
        <f>IF(N315="zákl. přenesená",J315,0)</f>
        <v>0</v>
      </c>
      <c r="BH315" s="228">
        <f>IF(N315="sníž. přenesená",J315,0)</f>
        <v>0</v>
      </c>
      <c r="BI315" s="228">
        <f>IF(N315="nulová",J315,0)</f>
        <v>0</v>
      </c>
      <c r="BJ315" s="20" t="s">
        <v>90</v>
      </c>
      <c r="BK315" s="228">
        <f>ROUND(I315*H315,2)</f>
        <v>0</v>
      </c>
      <c r="BL315" s="20" t="s">
        <v>154</v>
      </c>
      <c r="BM315" s="227" t="s">
        <v>469</v>
      </c>
    </row>
    <row r="316" s="2" customFormat="1">
      <c r="A316" s="42"/>
      <c r="B316" s="43"/>
      <c r="C316" s="44"/>
      <c r="D316" s="251" t="s">
        <v>242</v>
      </c>
      <c r="E316" s="44"/>
      <c r="F316" s="252" t="s">
        <v>470</v>
      </c>
      <c r="G316" s="44"/>
      <c r="H316" s="44"/>
      <c r="I316" s="231"/>
      <c r="J316" s="44"/>
      <c r="K316" s="44"/>
      <c r="L316" s="48"/>
      <c r="M316" s="232"/>
      <c r="N316" s="233"/>
      <c r="O316" s="88"/>
      <c r="P316" s="88"/>
      <c r="Q316" s="88"/>
      <c r="R316" s="88"/>
      <c r="S316" s="88"/>
      <c r="T316" s="89"/>
      <c r="U316" s="42"/>
      <c r="V316" s="42"/>
      <c r="W316" s="42"/>
      <c r="X316" s="42"/>
      <c r="Y316" s="42"/>
      <c r="Z316" s="42"/>
      <c r="AA316" s="42"/>
      <c r="AB316" s="42"/>
      <c r="AC316" s="42"/>
      <c r="AD316" s="42"/>
      <c r="AE316" s="42"/>
      <c r="AT316" s="20" t="s">
        <v>242</v>
      </c>
      <c r="AU316" s="20" t="s">
        <v>92</v>
      </c>
    </row>
    <row r="317" s="13" customFormat="1">
      <c r="A317" s="13"/>
      <c r="B317" s="234"/>
      <c r="C317" s="235"/>
      <c r="D317" s="229" t="s">
        <v>158</v>
      </c>
      <c r="E317" s="236" t="s">
        <v>44</v>
      </c>
      <c r="F317" s="237" t="s">
        <v>392</v>
      </c>
      <c r="G317" s="235"/>
      <c r="H317" s="238">
        <v>4</v>
      </c>
      <c r="I317" s="239"/>
      <c r="J317" s="235"/>
      <c r="K317" s="235"/>
      <c r="L317" s="240"/>
      <c r="M317" s="241"/>
      <c r="N317" s="242"/>
      <c r="O317" s="242"/>
      <c r="P317" s="242"/>
      <c r="Q317" s="242"/>
      <c r="R317" s="242"/>
      <c r="S317" s="242"/>
      <c r="T317" s="243"/>
      <c r="U317" s="13"/>
      <c r="V317" s="13"/>
      <c r="W317" s="13"/>
      <c r="X317" s="13"/>
      <c r="Y317" s="13"/>
      <c r="Z317" s="13"/>
      <c r="AA317" s="13"/>
      <c r="AB317" s="13"/>
      <c r="AC317" s="13"/>
      <c r="AD317" s="13"/>
      <c r="AE317" s="13"/>
      <c r="AT317" s="244" t="s">
        <v>158</v>
      </c>
      <c r="AU317" s="244" t="s">
        <v>92</v>
      </c>
      <c r="AV317" s="13" t="s">
        <v>92</v>
      </c>
      <c r="AW317" s="13" t="s">
        <v>42</v>
      </c>
      <c r="AX317" s="13" t="s">
        <v>90</v>
      </c>
      <c r="AY317" s="244" t="s">
        <v>136</v>
      </c>
    </row>
    <row r="318" s="2" customFormat="1" ht="24.15" customHeight="1">
      <c r="A318" s="42"/>
      <c r="B318" s="43"/>
      <c r="C318" s="216" t="s">
        <v>29</v>
      </c>
      <c r="D318" s="216" t="s">
        <v>139</v>
      </c>
      <c r="E318" s="217" t="s">
        <v>471</v>
      </c>
      <c r="F318" s="218" t="s">
        <v>472</v>
      </c>
      <c r="G318" s="219" t="s">
        <v>389</v>
      </c>
      <c r="H318" s="220">
        <v>3</v>
      </c>
      <c r="I318" s="221"/>
      <c r="J318" s="222">
        <f>ROUND(I318*H318,2)</f>
        <v>0</v>
      </c>
      <c r="K318" s="218" t="s">
        <v>240</v>
      </c>
      <c r="L318" s="48"/>
      <c r="M318" s="223" t="s">
        <v>44</v>
      </c>
      <c r="N318" s="224" t="s">
        <v>53</v>
      </c>
      <c r="O318" s="88"/>
      <c r="P318" s="225">
        <f>O318*H318</f>
        <v>0</v>
      </c>
      <c r="Q318" s="225">
        <v>2.1158700000000001</v>
      </c>
      <c r="R318" s="225">
        <f>Q318*H318</f>
        <v>6.3476100000000004</v>
      </c>
      <c r="S318" s="225">
        <v>0</v>
      </c>
      <c r="T318" s="226">
        <f>S318*H318</f>
        <v>0</v>
      </c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R318" s="227" t="s">
        <v>154</v>
      </c>
      <c r="AT318" s="227" t="s">
        <v>139</v>
      </c>
      <c r="AU318" s="227" t="s">
        <v>92</v>
      </c>
      <c r="AY318" s="20" t="s">
        <v>136</v>
      </c>
      <c r="BE318" s="228">
        <f>IF(N318="základní",J318,0)</f>
        <v>0</v>
      </c>
      <c r="BF318" s="228">
        <f>IF(N318="snížená",J318,0)</f>
        <v>0</v>
      </c>
      <c r="BG318" s="228">
        <f>IF(N318="zákl. přenesená",J318,0)</f>
        <v>0</v>
      </c>
      <c r="BH318" s="228">
        <f>IF(N318="sníž. přenesená",J318,0)</f>
        <v>0</v>
      </c>
      <c r="BI318" s="228">
        <f>IF(N318="nulová",J318,0)</f>
        <v>0</v>
      </c>
      <c r="BJ318" s="20" t="s">
        <v>90</v>
      </c>
      <c r="BK318" s="228">
        <f>ROUND(I318*H318,2)</f>
        <v>0</v>
      </c>
      <c r="BL318" s="20" t="s">
        <v>154</v>
      </c>
      <c r="BM318" s="227" t="s">
        <v>473</v>
      </c>
    </row>
    <row r="319" s="2" customFormat="1">
      <c r="A319" s="42"/>
      <c r="B319" s="43"/>
      <c r="C319" s="44"/>
      <c r="D319" s="251" t="s">
        <v>242</v>
      </c>
      <c r="E319" s="44"/>
      <c r="F319" s="252" t="s">
        <v>474</v>
      </c>
      <c r="G319" s="44"/>
      <c r="H319" s="44"/>
      <c r="I319" s="231"/>
      <c r="J319" s="44"/>
      <c r="K319" s="44"/>
      <c r="L319" s="48"/>
      <c r="M319" s="232"/>
      <c r="N319" s="233"/>
      <c r="O319" s="88"/>
      <c r="P319" s="88"/>
      <c r="Q319" s="88"/>
      <c r="R319" s="88"/>
      <c r="S319" s="88"/>
      <c r="T319" s="89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T319" s="20" t="s">
        <v>242</v>
      </c>
      <c r="AU319" s="20" t="s">
        <v>92</v>
      </c>
    </row>
    <row r="320" s="13" customFormat="1">
      <c r="A320" s="13"/>
      <c r="B320" s="234"/>
      <c r="C320" s="235"/>
      <c r="D320" s="229" t="s">
        <v>158</v>
      </c>
      <c r="E320" s="236" t="s">
        <v>44</v>
      </c>
      <c r="F320" s="237" t="s">
        <v>150</v>
      </c>
      <c r="G320" s="235"/>
      <c r="H320" s="238">
        <v>3</v>
      </c>
      <c r="I320" s="239"/>
      <c r="J320" s="235"/>
      <c r="K320" s="235"/>
      <c r="L320" s="240"/>
      <c r="M320" s="241"/>
      <c r="N320" s="242"/>
      <c r="O320" s="242"/>
      <c r="P320" s="242"/>
      <c r="Q320" s="242"/>
      <c r="R320" s="242"/>
      <c r="S320" s="242"/>
      <c r="T320" s="243"/>
      <c r="U320" s="13"/>
      <c r="V320" s="13"/>
      <c r="W320" s="13"/>
      <c r="X320" s="13"/>
      <c r="Y320" s="13"/>
      <c r="Z320" s="13"/>
      <c r="AA320" s="13"/>
      <c r="AB320" s="13"/>
      <c r="AC320" s="13"/>
      <c r="AD320" s="13"/>
      <c r="AE320" s="13"/>
      <c r="AT320" s="244" t="s">
        <v>158</v>
      </c>
      <c r="AU320" s="244" t="s">
        <v>92</v>
      </c>
      <c r="AV320" s="13" t="s">
        <v>92</v>
      </c>
      <c r="AW320" s="13" t="s">
        <v>42</v>
      </c>
      <c r="AX320" s="13" t="s">
        <v>90</v>
      </c>
      <c r="AY320" s="244" t="s">
        <v>136</v>
      </c>
    </row>
    <row r="321" s="2" customFormat="1" ht="16.5" customHeight="1">
      <c r="A321" s="42"/>
      <c r="B321" s="43"/>
      <c r="C321" s="278" t="s">
        <v>475</v>
      </c>
      <c r="D321" s="278" t="s">
        <v>347</v>
      </c>
      <c r="E321" s="279" t="s">
        <v>476</v>
      </c>
      <c r="F321" s="280" t="s">
        <v>477</v>
      </c>
      <c r="G321" s="281" t="s">
        <v>389</v>
      </c>
      <c r="H321" s="282">
        <v>3.0299999999999998</v>
      </c>
      <c r="I321" s="283"/>
      <c r="J321" s="284">
        <f>ROUND(I321*H321,2)</f>
        <v>0</v>
      </c>
      <c r="K321" s="280" t="s">
        <v>240</v>
      </c>
      <c r="L321" s="285"/>
      <c r="M321" s="286" t="s">
        <v>44</v>
      </c>
      <c r="N321" s="287" t="s">
        <v>53</v>
      </c>
      <c r="O321" s="88"/>
      <c r="P321" s="225">
        <f>O321*H321</f>
        <v>0</v>
      </c>
      <c r="Q321" s="225">
        <v>0.58499999999999996</v>
      </c>
      <c r="R321" s="225">
        <f>Q321*H321</f>
        <v>1.7725499999999999</v>
      </c>
      <c r="S321" s="225">
        <v>0</v>
      </c>
      <c r="T321" s="226">
        <f>S321*H321</f>
        <v>0</v>
      </c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R321" s="227" t="s">
        <v>172</v>
      </c>
      <c r="AT321" s="227" t="s">
        <v>347</v>
      </c>
      <c r="AU321" s="227" t="s">
        <v>92</v>
      </c>
      <c r="AY321" s="20" t="s">
        <v>136</v>
      </c>
      <c r="BE321" s="228">
        <f>IF(N321="základní",J321,0)</f>
        <v>0</v>
      </c>
      <c r="BF321" s="228">
        <f>IF(N321="snížená",J321,0)</f>
        <v>0</v>
      </c>
      <c r="BG321" s="228">
        <f>IF(N321="zákl. přenesená",J321,0)</f>
        <v>0</v>
      </c>
      <c r="BH321" s="228">
        <f>IF(N321="sníž. přenesená",J321,0)</f>
        <v>0</v>
      </c>
      <c r="BI321" s="228">
        <f>IF(N321="nulová",J321,0)</f>
        <v>0</v>
      </c>
      <c r="BJ321" s="20" t="s">
        <v>90</v>
      </c>
      <c r="BK321" s="228">
        <f>ROUND(I321*H321,2)</f>
        <v>0</v>
      </c>
      <c r="BL321" s="20" t="s">
        <v>154</v>
      </c>
      <c r="BM321" s="227" t="s">
        <v>478</v>
      </c>
    </row>
    <row r="322" s="13" customFormat="1">
      <c r="A322" s="13"/>
      <c r="B322" s="234"/>
      <c r="C322" s="235"/>
      <c r="D322" s="229" t="s">
        <v>158</v>
      </c>
      <c r="E322" s="235"/>
      <c r="F322" s="237" t="s">
        <v>479</v>
      </c>
      <c r="G322" s="235"/>
      <c r="H322" s="238">
        <v>3.0299999999999998</v>
      </c>
      <c r="I322" s="239"/>
      <c r="J322" s="235"/>
      <c r="K322" s="235"/>
      <c r="L322" s="240"/>
      <c r="M322" s="241"/>
      <c r="N322" s="242"/>
      <c r="O322" s="242"/>
      <c r="P322" s="242"/>
      <c r="Q322" s="242"/>
      <c r="R322" s="242"/>
      <c r="S322" s="242"/>
      <c r="T322" s="243"/>
      <c r="U322" s="13"/>
      <c r="V322" s="13"/>
      <c r="W322" s="13"/>
      <c r="X322" s="13"/>
      <c r="Y322" s="13"/>
      <c r="Z322" s="13"/>
      <c r="AA322" s="13"/>
      <c r="AB322" s="13"/>
      <c r="AC322" s="13"/>
      <c r="AD322" s="13"/>
      <c r="AE322" s="13"/>
      <c r="AT322" s="244" t="s">
        <v>158</v>
      </c>
      <c r="AU322" s="244" t="s">
        <v>92</v>
      </c>
      <c r="AV322" s="13" t="s">
        <v>92</v>
      </c>
      <c r="AW322" s="13" t="s">
        <v>4</v>
      </c>
      <c r="AX322" s="13" t="s">
        <v>90</v>
      </c>
      <c r="AY322" s="244" t="s">
        <v>136</v>
      </c>
    </row>
    <row r="323" s="2" customFormat="1" ht="16.5" customHeight="1">
      <c r="A323" s="42"/>
      <c r="B323" s="43"/>
      <c r="C323" s="278" t="s">
        <v>480</v>
      </c>
      <c r="D323" s="278" t="s">
        <v>347</v>
      </c>
      <c r="E323" s="279" t="s">
        <v>481</v>
      </c>
      <c r="F323" s="280" t="s">
        <v>482</v>
      </c>
      <c r="G323" s="281" t="s">
        <v>389</v>
      </c>
      <c r="H323" s="282">
        <v>1.01</v>
      </c>
      <c r="I323" s="283"/>
      <c r="J323" s="284">
        <f>ROUND(I323*H323,2)</f>
        <v>0</v>
      </c>
      <c r="K323" s="280" t="s">
        <v>240</v>
      </c>
      <c r="L323" s="285"/>
      <c r="M323" s="286" t="s">
        <v>44</v>
      </c>
      <c r="N323" s="287" t="s">
        <v>53</v>
      </c>
      <c r="O323" s="88"/>
      <c r="P323" s="225">
        <f>O323*H323</f>
        <v>0</v>
      </c>
      <c r="Q323" s="225">
        <v>0.254</v>
      </c>
      <c r="R323" s="225">
        <f>Q323*H323</f>
        <v>0.25653999999999999</v>
      </c>
      <c r="S323" s="225">
        <v>0</v>
      </c>
      <c r="T323" s="226">
        <f>S323*H323</f>
        <v>0</v>
      </c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R323" s="227" t="s">
        <v>172</v>
      </c>
      <c r="AT323" s="227" t="s">
        <v>347</v>
      </c>
      <c r="AU323" s="227" t="s">
        <v>92</v>
      </c>
      <c r="AY323" s="20" t="s">
        <v>136</v>
      </c>
      <c r="BE323" s="228">
        <f>IF(N323="základní",J323,0)</f>
        <v>0</v>
      </c>
      <c r="BF323" s="228">
        <f>IF(N323="snížená",J323,0)</f>
        <v>0</v>
      </c>
      <c r="BG323" s="228">
        <f>IF(N323="zákl. přenesená",J323,0)</f>
        <v>0</v>
      </c>
      <c r="BH323" s="228">
        <f>IF(N323="sníž. přenesená",J323,0)</f>
        <v>0</v>
      </c>
      <c r="BI323" s="228">
        <f>IF(N323="nulová",J323,0)</f>
        <v>0</v>
      </c>
      <c r="BJ323" s="20" t="s">
        <v>90</v>
      </c>
      <c r="BK323" s="228">
        <f>ROUND(I323*H323,2)</f>
        <v>0</v>
      </c>
      <c r="BL323" s="20" t="s">
        <v>154</v>
      </c>
      <c r="BM323" s="227" t="s">
        <v>483</v>
      </c>
    </row>
    <row r="324" s="13" customFormat="1">
      <c r="A324" s="13"/>
      <c r="B324" s="234"/>
      <c r="C324" s="235"/>
      <c r="D324" s="229" t="s">
        <v>158</v>
      </c>
      <c r="E324" s="235"/>
      <c r="F324" s="237" t="s">
        <v>402</v>
      </c>
      <c r="G324" s="235"/>
      <c r="H324" s="238">
        <v>1.01</v>
      </c>
      <c r="I324" s="239"/>
      <c r="J324" s="235"/>
      <c r="K324" s="235"/>
      <c r="L324" s="240"/>
      <c r="M324" s="241"/>
      <c r="N324" s="242"/>
      <c r="O324" s="242"/>
      <c r="P324" s="242"/>
      <c r="Q324" s="242"/>
      <c r="R324" s="242"/>
      <c r="S324" s="242"/>
      <c r="T324" s="24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44" t="s">
        <v>158</v>
      </c>
      <c r="AU324" s="244" t="s">
        <v>92</v>
      </c>
      <c r="AV324" s="13" t="s">
        <v>92</v>
      </c>
      <c r="AW324" s="13" t="s">
        <v>4</v>
      </c>
      <c r="AX324" s="13" t="s">
        <v>90</v>
      </c>
      <c r="AY324" s="244" t="s">
        <v>136</v>
      </c>
    </row>
    <row r="325" s="2" customFormat="1" ht="16.5" customHeight="1">
      <c r="A325" s="42"/>
      <c r="B325" s="43"/>
      <c r="C325" s="278" t="s">
        <v>484</v>
      </c>
      <c r="D325" s="278" t="s">
        <v>347</v>
      </c>
      <c r="E325" s="279" t="s">
        <v>485</v>
      </c>
      <c r="F325" s="280" t="s">
        <v>486</v>
      </c>
      <c r="G325" s="281" t="s">
        <v>389</v>
      </c>
      <c r="H325" s="282">
        <v>1.01</v>
      </c>
      <c r="I325" s="283"/>
      <c r="J325" s="284">
        <f>ROUND(I325*H325,2)</f>
        <v>0</v>
      </c>
      <c r="K325" s="280" t="s">
        <v>240</v>
      </c>
      <c r="L325" s="285"/>
      <c r="M325" s="286" t="s">
        <v>44</v>
      </c>
      <c r="N325" s="287" t="s">
        <v>53</v>
      </c>
      <c r="O325" s="88"/>
      <c r="P325" s="225">
        <f>O325*H325</f>
        <v>0</v>
      </c>
      <c r="Q325" s="225">
        <v>0.50600000000000001</v>
      </c>
      <c r="R325" s="225">
        <f>Q325*H325</f>
        <v>0.51105999999999996</v>
      </c>
      <c r="S325" s="225">
        <v>0</v>
      </c>
      <c r="T325" s="226">
        <f>S325*H325</f>
        <v>0</v>
      </c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R325" s="227" t="s">
        <v>172</v>
      </c>
      <c r="AT325" s="227" t="s">
        <v>347</v>
      </c>
      <c r="AU325" s="227" t="s">
        <v>92</v>
      </c>
      <c r="AY325" s="20" t="s">
        <v>136</v>
      </c>
      <c r="BE325" s="228">
        <f>IF(N325="základní",J325,0)</f>
        <v>0</v>
      </c>
      <c r="BF325" s="228">
        <f>IF(N325="snížená",J325,0)</f>
        <v>0</v>
      </c>
      <c r="BG325" s="228">
        <f>IF(N325="zákl. přenesená",J325,0)</f>
        <v>0</v>
      </c>
      <c r="BH325" s="228">
        <f>IF(N325="sníž. přenesená",J325,0)</f>
        <v>0</v>
      </c>
      <c r="BI325" s="228">
        <f>IF(N325="nulová",J325,0)</f>
        <v>0</v>
      </c>
      <c r="BJ325" s="20" t="s">
        <v>90</v>
      </c>
      <c r="BK325" s="228">
        <f>ROUND(I325*H325,2)</f>
        <v>0</v>
      </c>
      <c r="BL325" s="20" t="s">
        <v>154</v>
      </c>
      <c r="BM325" s="227" t="s">
        <v>487</v>
      </c>
    </row>
    <row r="326" s="13" customFormat="1">
      <c r="A326" s="13"/>
      <c r="B326" s="234"/>
      <c r="C326" s="235"/>
      <c r="D326" s="229" t="s">
        <v>158</v>
      </c>
      <c r="E326" s="235"/>
      <c r="F326" s="237" t="s">
        <v>402</v>
      </c>
      <c r="G326" s="235"/>
      <c r="H326" s="238">
        <v>1.01</v>
      </c>
      <c r="I326" s="239"/>
      <c r="J326" s="235"/>
      <c r="K326" s="235"/>
      <c r="L326" s="240"/>
      <c r="M326" s="241"/>
      <c r="N326" s="242"/>
      <c r="O326" s="242"/>
      <c r="P326" s="242"/>
      <c r="Q326" s="242"/>
      <c r="R326" s="242"/>
      <c r="S326" s="242"/>
      <c r="T326" s="24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44" t="s">
        <v>158</v>
      </c>
      <c r="AU326" s="244" t="s">
        <v>92</v>
      </c>
      <c r="AV326" s="13" t="s">
        <v>92</v>
      </c>
      <c r="AW326" s="13" t="s">
        <v>4</v>
      </c>
      <c r="AX326" s="13" t="s">
        <v>90</v>
      </c>
      <c r="AY326" s="244" t="s">
        <v>136</v>
      </c>
    </row>
    <row r="327" s="2" customFormat="1" ht="16.5" customHeight="1">
      <c r="A327" s="42"/>
      <c r="B327" s="43"/>
      <c r="C327" s="278" t="s">
        <v>488</v>
      </c>
      <c r="D327" s="278" t="s">
        <v>347</v>
      </c>
      <c r="E327" s="279" t="s">
        <v>489</v>
      </c>
      <c r="F327" s="280" t="s">
        <v>490</v>
      </c>
      <c r="G327" s="281" t="s">
        <v>389</v>
      </c>
      <c r="H327" s="282">
        <v>1.01</v>
      </c>
      <c r="I327" s="283"/>
      <c r="J327" s="284">
        <f>ROUND(I327*H327,2)</f>
        <v>0</v>
      </c>
      <c r="K327" s="280" t="s">
        <v>240</v>
      </c>
      <c r="L327" s="285"/>
      <c r="M327" s="286" t="s">
        <v>44</v>
      </c>
      <c r="N327" s="287" t="s">
        <v>53</v>
      </c>
      <c r="O327" s="88"/>
      <c r="P327" s="225">
        <f>O327*H327</f>
        <v>0</v>
      </c>
      <c r="Q327" s="225">
        <v>1.0129999999999999</v>
      </c>
      <c r="R327" s="225">
        <f>Q327*H327</f>
        <v>1.0231299999999999</v>
      </c>
      <c r="S327" s="225">
        <v>0</v>
      </c>
      <c r="T327" s="226">
        <f>S327*H327</f>
        <v>0</v>
      </c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R327" s="227" t="s">
        <v>172</v>
      </c>
      <c r="AT327" s="227" t="s">
        <v>347</v>
      </c>
      <c r="AU327" s="227" t="s">
        <v>92</v>
      </c>
      <c r="AY327" s="20" t="s">
        <v>136</v>
      </c>
      <c r="BE327" s="228">
        <f>IF(N327="základní",J327,0)</f>
        <v>0</v>
      </c>
      <c r="BF327" s="228">
        <f>IF(N327="snížená",J327,0)</f>
        <v>0</v>
      </c>
      <c r="BG327" s="228">
        <f>IF(N327="zákl. přenesená",J327,0)</f>
        <v>0</v>
      </c>
      <c r="BH327" s="228">
        <f>IF(N327="sníž. přenesená",J327,0)</f>
        <v>0</v>
      </c>
      <c r="BI327" s="228">
        <f>IF(N327="nulová",J327,0)</f>
        <v>0</v>
      </c>
      <c r="BJ327" s="20" t="s">
        <v>90</v>
      </c>
      <c r="BK327" s="228">
        <f>ROUND(I327*H327,2)</f>
        <v>0</v>
      </c>
      <c r="BL327" s="20" t="s">
        <v>154</v>
      </c>
      <c r="BM327" s="227" t="s">
        <v>491</v>
      </c>
    </row>
    <row r="328" s="13" customFormat="1">
      <c r="A328" s="13"/>
      <c r="B328" s="234"/>
      <c r="C328" s="235"/>
      <c r="D328" s="229" t="s">
        <v>158</v>
      </c>
      <c r="E328" s="235"/>
      <c r="F328" s="237" t="s">
        <v>402</v>
      </c>
      <c r="G328" s="235"/>
      <c r="H328" s="238">
        <v>1.01</v>
      </c>
      <c r="I328" s="239"/>
      <c r="J328" s="235"/>
      <c r="K328" s="235"/>
      <c r="L328" s="240"/>
      <c r="M328" s="241"/>
      <c r="N328" s="242"/>
      <c r="O328" s="242"/>
      <c r="P328" s="242"/>
      <c r="Q328" s="242"/>
      <c r="R328" s="242"/>
      <c r="S328" s="242"/>
      <c r="T328" s="243"/>
      <c r="U328" s="13"/>
      <c r="V328" s="13"/>
      <c r="W328" s="13"/>
      <c r="X328" s="13"/>
      <c r="Y328" s="13"/>
      <c r="Z328" s="13"/>
      <c r="AA328" s="13"/>
      <c r="AB328" s="13"/>
      <c r="AC328" s="13"/>
      <c r="AD328" s="13"/>
      <c r="AE328" s="13"/>
      <c r="AT328" s="244" t="s">
        <v>158</v>
      </c>
      <c r="AU328" s="244" t="s">
        <v>92</v>
      </c>
      <c r="AV328" s="13" t="s">
        <v>92</v>
      </c>
      <c r="AW328" s="13" t="s">
        <v>4</v>
      </c>
      <c r="AX328" s="13" t="s">
        <v>90</v>
      </c>
      <c r="AY328" s="244" t="s">
        <v>136</v>
      </c>
    </row>
    <row r="329" s="2" customFormat="1" ht="16.5" customHeight="1">
      <c r="A329" s="42"/>
      <c r="B329" s="43"/>
      <c r="C329" s="278" t="s">
        <v>492</v>
      </c>
      <c r="D329" s="278" t="s">
        <v>347</v>
      </c>
      <c r="E329" s="279" t="s">
        <v>493</v>
      </c>
      <c r="F329" s="280" t="s">
        <v>494</v>
      </c>
      <c r="G329" s="281" t="s">
        <v>389</v>
      </c>
      <c r="H329" s="282">
        <v>3.0299999999999998</v>
      </c>
      <c r="I329" s="283"/>
      <c r="J329" s="284">
        <f>ROUND(I329*H329,2)</f>
        <v>0</v>
      </c>
      <c r="K329" s="280" t="s">
        <v>240</v>
      </c>
      <c r="L329" s="285"/>
      <c r="M329" s="286" t="s">
        <v>44</v>
      </c>
      <c r="N329" s="287" t="s">
        <v>53</v>
      </c>
      <c r="O329" s="88"/>
      <c r="P329" s="225">
        <f>O329*H329</f>
        <v>0</v>
      </c>
      <c r="Q329" s="225">
        <v>1.23</v>
      </c>
      <c r="R329" s="225">
        <f>Q329*H329</f>
        <v>3.7268999999999997</v>
      </c>
      <c r="S329" s="225">
        <v>0</v>
      </c>
      <c r="T329" s="226">
        <f>S329*H329</f>
        <v>0</v>
      </c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R329" s="227" t="s">
        <v>172</v>
      </c>
      <c r="AT329" s="227" t="s">
        <v>347</v>
      </c>
      <c r="AU329" s="227" t="s">
        <v>92</v>
      </c>
      <c r="AY329" s="20" t="s">
        <v>136</v>
      </c>
      <c r="BE329" s="228">
        <f>IF(N329="základní",J329,0)</f>
        <v>0</v>
      </c>
      <c r="BF329" s="228">
        <f>IF(N329="snížená",J329,0)</f>
        <v>0</v>
      </c>
      <c r="BG329" s="228">
        <f>IF(N329="zákl. přenesená",J329,0)</f>
        <v>0</v>
      </c>
      <c r="BH329" s="228">
        <f>IF(N329="sníž. přenesená",J329,0)</f>
        <v>0</v>
      </c>
      <c r="BI329" s="228">
        <f>IF(N329="nulová",J329,0)</f>
        <v>0</v>
      </c>
      <c r="BJ329" s="20" t="s">
        <v>90</v>
      </c>
      <c r="BK329" s="228">
        <f>ROUND(I329*H329,2)</f>
        <v>0</v>
      </c>
      <c r="BL329" s="20" t="s">
        <v>154</v>
      </c>
      <c r="BM329" s="227" t="s">
        <v>495</v>
      </c>
    </row>
    <row r="330" s="13" customFormat="1">
      <c r="A330" s="13"/>
      <c r="B330" s="234"/>
      <c r="C330" s="235"/>
      <c r="D330" s="229" t="s">
        <v>158</v>
      </c>
      <c r="E330" s="235"/>
      <c r="F330" s="237" t="s">
        <v>479</v>
      </c>
      <c r="G330" s="235"/>
      <c r="H330" s="238">
        <v>3.0299999999999998</v>
      </c>
      <c r="I330" s="239"/>
      <c r="J330" s="235"/>
      <c r="K330" s="235"/>
      <c r="L330" s="240"/>
      <c r="M330" s="241"/>
      <c r="N330" s="242"/>
      <c r="O330" s="242"/>
      <c r="P330" s="242"/>
      <c r="Q330" s="242"/>
      <c r="R330" s="242"/>
      <c r="S330" s="242"/>
      <c r="T330" s="24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44" t="s">
        <v>158</v>
      </c>
      <c r="AU330" s="244" t="s">
        <v>92</v>
      </c>
      <c r="AV330" s="13" t="s">
        <v>92</v>
      </c>
      <c r="AW330" s="13" t="s">
        <v>4</v>
      </c>
      <c r="AX330" s="13" t="s">
        <v>90</v>
      </c>
      <c r="AY330" s="244" t="s">
        <v>136</v>
      </c>
    </row>
    <row r="331" s="2" customFormat="1" ht="16.5" customHeight="1">
      <c r="A331" s="42"/>
      <c r="B331" s="43"/>
      <c r="C331" s="278" t="s">
        <v>496</v>
      </c>
      <c r="D331" s="278" t="s">
        <v>347</v>
      </c>
      <c r="E331" s="279" t="s">
        <v>497</v>
      </c>
      <c r="F331" s="280" t="s">
        <v>498</v>
      </c>
      <c r="G331" s="281" t="s">
        <v>389</v>
      </c>
      <c r="H331" s="282">
        <v>6</v>
      </c>
      <c r="I331" s="283"/>
      <c r="J331" s="284">
        <f>ROUND(I331*H331,2)</f>
        <v>0</v>
      </c>
      <c r="K331" s="280" t="s">
        <v>240</v>
      </c>
      <c r="L331" s="285"/>
      <c r="M331" s="286" t="s">
        <v>44</v>
      </c>
      <c r="N331" s="287" t="s">
        <v>53</v>
      </c>
      <c r="O331" s="88"/>
      <c r="P331" s="225">
        <f>O331*H331</f>
        <v>0</v>
      </c>
      <c r="Q331" s="225">
        <v>0.002</v>
      </c>
      <c r="R331" s="225">
        <f>Q331*H331</f>
        <v>0.012</v>
      </c>
      <c r="S331" s="225">
        <v>0</v>
      </c>
      <c r="T331" s="226">
        <f>S331*H331</f>
        <v>0</v>
      </c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R331" s="227" t="s">
        <v>172</v>
      </c>
      <c r="AT331" s="227" t="s">
        <v>347</v>
      </c>
      <c r="AU331" s="227" t="s">
        <v>92</v>
      </c>
      <c r="AY331" s="20" t="s">
        <v>136</v>
      </c>
      <c r="BE331" s="228">
        <f>IF(N331="základní",J331,0)</f>
        <v>0</v>
      </c>
      <c r="BF331" s="228">
        <f>IF(N331="snížená",J331,0)</f>
        <v>0</v>
      </c>
      <c r="BG331" s="228">
        <f>IF(N331="zákl. přenesená",J331,0)</f>
        <v>0</v>
      </c>
      <c r="BH331" s="228">
        <f>IF(N331="sníž. přenesená",J331,0)</f>
        <v>0</v>
      </c>
      <c r="BI331" s="228">
        <f>IF(N331="nulová",J331,0)</f>
        <v>0</v>
      </c>
      <c r="BJ331" s="20" t="s">
        <v>90</v>
      </c>
      <c r="BK331" s="228">
        <f>ROUND(I331*H331,2)</f>
        <v>0</v>
      </c>
      <c r="BL331" s="20" t="s">
        <v>154</v>
      </c>
      <c r="BM331" s="227" t="s">
        <v>499</v>
      </c>
    </row>
    <row r="332" s="2" customFormat="1" ht="24.15" customHeight="1">
      <c r="A332" s="42"/>
      <c r="B332" s="43"/>
      <c r="C332" s="216" t="s">
        <v>500</v>
      </c>
      <c r="D332" s="216" t="s">
        <v>139</v>
      </c>
      <c r="E332" s="217" t="s">
        <v>501</v>
      </c>
      <c r="F332" s="218" t="s">
        <v>502</v>
      </c>
      <c r="G332" s="219" t="s">
        <v>389</v>
      </c>
      <c r="H332" s="220">
        <v>3</v>
      </c>
      <c r="I332" s="221"/>
      <c r="J332" s="222">
        <f>ROUND(I332*H332,2)</f>
        <v>0</v>
      </c>
      <c r="K332" s="218" t="s">
        <v>240</v>
      </c>
      <c r="L332" s="48"/>
      <c r="M332" s="223" t="s">
        <v>44</v>
      </c>
      <c r="N332" s="224" t="s">
        <v>53</v>
      </c>
      <c r="O332" s="88"/>
      <c r="P332" s="225">
        <f>O332*H332</f>
        <v>0</v>
      </c>
      <c r="Q332" s="225">
        <v>0.089999999999999997</v>
      </c>
      <c r="R332" s="225">
        <f>Q332*H332</f>
        <v>0.27000000000000002</v>
      </c>
      <c r="S332" s="225">
        <v>0</v>
      </c>
      <c r="T332" s="226">
        <f>S332*H332</f>
        <v>0</v>
      </c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R332" s="227" t="s">
        <v>154</v>
      </c>
      <c r="AT332" s="227" t="s">
        <v>139</v>
      </c>
      <c r="AU332" s="227" t="s">
        <v>92</v>
      </c>
      <c r="AY332" s="20" t="s">
        <v>136</v>
      </c>
      <c r="BE332" s="228">
        <f>IF(N332="základní",J332,0)</f>
        <v>0</v>
      </c>
      <c r="BF332" s="228">
        <f>IF(N332="snížená",J332,0)</f>
        <v>0</v>
      </c>
      <c r="BG332" s="228">
        <f>IF(N332="zákl. přenesená",J332,0)</f>
        <v>0</v>
      </c>
      <c r="BH332" s="228">
        <f>IF(N332="sníž. přenesená",J332,0)</f>
        <v>0</v>
      </c>
      <c r="BI332" s="228">
        <f>IF(N332="nulová",J332,0)</f>
        <v>0</v>
      </c>
      <c r="BJ332" s="20" t="s">
        <v>90</v>
      </c>
      <c r="BK332" s="228">
        <f>ROUND(I332*H332,2)</f>
        <v>0</v>
      </c>
      <c r="BL332" s="20" t="s">
        <v>154</v>
      </c>
      <c r="BM332" s="227" t="s">
        <v>503</v>
      </c>
    </row>
    <row r="333" s="2" customFormat="1">
      <c r="A333" s="42"/>
      <c r="B333" s="43"/>
      <c r="C333" s="44"/>
      <c r="D333" s="251" t="s">
        <v>242</v>
      </c>
      <c r="E333" s="44"/>
      <c r="F333" s="252" t="s">
        <v>504</v>
      </c>
      <c r="G333" s="44"/>
      <c r="H333" s="44"/>
      <c r="I333" s="231"/>
      <c r="J333" s="44"/>
      <c r="K333" s="44"/>
      <c r="L333" s="48"/>
      <c r="M333" s="232"/>
      <c r="N333" s="233"/>
      <c r="O333" s="88"/>
      <c r="P333" s="88"/>
      <c r="Q333" s="88"/>
      <c r="R333" s="88"/>
      <c r="S333" s="88"/>
      <c r="T333" s="89"/>
      <c r="U333" s="42"/>
      <c r="V333" s="42"/>
      <c r="W333" s="42"/>
      <c r="X333" s="42"/>
      <c r="Y333" s="42"/>
      <c r="Z333" s="42"/>
      <c r="AA333" s="42"/>
      <c r="AB333" s="42"/>
      <c r="AC333" s="42"/>
      <c r="AD333" s="42"/>
      <c r="AE333" s="42"/>
      <c r="AT333" s="20" t="s">
        <v>242</v>
      </c>
      <c r="AU333" s="20" t="s">
        <v>92</v>
      </c>
    </row>
    <row r="334" s="13" customFormat="1">
      <c r="A334" s="13"/>
      <c r="B334" s="234"/>
      <c r="C334" s="235"/>
      <c r="D334" s="229" t="s">
        <v>158</v>
      </c>
      <c r="E334" s="236" t="s">
        <v>44</v>
      </c>
      <c r="F334" s="237" t="s">
        <v>150</v>
      </c>
      <c r="G334" s="235"/>
      <c r="H334" s="238">
        <v>3</v>
      </c>
      <c r="I334" s="239"/>
      <c r="J334" s="235"/>
      <c r="K334" s="235"/>
      <c r="L334" s="240"/>
      <c r="M334" s="241"/>
      <c r="N334" s="242"/>
      <c r="O334" s="242"/>
      <c r="P334" s="242"/>
      <c r="Q334" s="242"/>
      <c r="R334" s="242"/>
      <c r="S334" s="242"/>
      <c r="T334" s="24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44" t="s">
        <v>158</v>
      </c>
      <c r="AU334" s="244" t="s">
        <v>92</v>
      </c>
      <c r="AV334" s="13" t="s">
        <v>92</v>
      </c>
      <c r="AW334" s="13" t="s">
        <v>42</v>
      </c>
      <c r="AX334" s="13" t="s">
        <v>82</v>
      </c>
      <c r="AY334" s="244" t="s">
        <v>136</v>
      </c>
    </row>
    <row r="335" s="14" customFormat="1">
      <c r="A335" s="14"/>
      <c r="B335" s="256"/>
      <c r="C335" s="257"/>
      <c r="D335" s="229" t="s">
        <v>158</v>
      </c>
      <c r="E335" s="258" t="s">
        <v>44</v>
      </c>
      <c r="F335" s="259" t="s">
        <v>247</v>
      </c>
      <c r="G335" s="257"/>
      <c r="H335" s="260">
        <v>3</v>
      </c>
      <c r="I335" s="261"/>
      <c r="J335" s="257"/>
      <c r="K335" s="257"/>
      <c r="L335" s="262"/>
      <c r="M335" s="263"/>
      <c r="N335" s="264"/>
      <c r="O335" s="264"/>
      <c r="P335" s="264"/>
      <c r="Q335" s="264"/>
      <c r="R335" s="264"/>
      <c r="S335" s="264"/>
      <c r="T335" s="265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66" t="s">
        <v>158</v>
      </c>
      <c r="AU335" s="266" t="s">
        <v>92</v>
      </c>
      <c r="AV335" s="14" t="s">
        <v>154</v>
      </c>
      <c r="AW335" s="14" t="s">
        <v>42</v>
      </c>
      <c r="AX335" s="14" t="s">
        <v>90</v>
      </c>
      <c r="AY335" s="266" t="s">
        <v>136</v>
      </c>
    </row>
    <row r="336" s="2" customFormat="1" ht="16.5" customHeight="1">
      <c r="A336" s="42"/>
      <c r="B336" s="43"/>
      <c r="C336" s="278" t="s">
        <v>505</v>
      </c>
      <c r="D336" s="278" t="s">
        <v>347</v>
      </c>
      <c r="E336" s="279" t="s">
        <v>506</v>
      </c>
      <c r="F336" s="280" t="s">
        <v>507</v>
      </c>
      <c r="G336" s="281" t="s">
        <v>389</v>
      </c>
      <c r="H336" s="282">
        <v>3</v>
      </c>
      <c r="I336" s="283"/>
      <c r="J336" s="284">
        <f>ROUND(I336*H336,2)</f>
        <v>0</v>
      </c>
      <c r="K336" s="280" t="s">
        <v>240</v>
      </c>
      <c r="L336" s="285"/>
      <c r="M336" s="286" t="s">
        <v>44</v>
      </c>
      <c r="N336" s="287" t="s">
        <v>53</v>
      </c>
      <c r="O336" s="88"/>
      <c r="P336" s="225">
        <f>O336*H336</f>
        <v>0</v>
      </c>
      <c r="Q336" s="225">
        <v>0.19600000000000001</v>
      </c>
      <c r="R336" s="225">
        <f>Q336*H336</f>
        <v>0.58800000000000008</v>
      </c>
      <c r="S336" s="225">
        <v>0</v>
      </c>
      <c r="T336" s="226">
        <f>S336*H336</f>
        <v>0</v>
      </c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R336" s="227" t="s">
        <v>172</v>
      </c>
      <c r="AT336" s="227" t="s">
        <v>347</v>
      </c>
      <c r="AU336" s="227" t="s">
        <v>92</v>
      </c>
      <c r="AY336" s="20" t="s">
        <v>136</v>
      </c>
      <c r="BE336" s="228">
        <f>IF(N336="základní",J336,0)</f>
        <v>0</v>
      </c>
      <c r="BF336" s="228">
        <f>IF(N336="snížená",J336,0)</f>
        <v>0</v>
      </c>
      <c r="BG336" s="228">
        <f>IF(N336="zákl. přenesená",J336,0)</f>
        <v>0</v>
      </c>
      <c r="BH336" s="228">
        <f>IF(N336="sníž. přenesená",J336,0)</f>
        <v>0</v>
      </c>
      <c r="BI336" s="228">
        <f>IF(N336="nulová",J336,0)</f>
        <v>0</v>
      </c>
      <c r="BJ336" s="20" t="s">
        <v>90</v>
      </c>
      <c r="BK336" s="228">
        <f>ROUND(I336*H336,2)</f>
        <v>0</v>
      </c>
      <c r="BL336" s="20" t="s">
        <v>154</v>
      </c>
      <c r="BM336" s="227" t="s">
        <v>508</v>
      </c>
    </row>
    <row r="337" s="13" customFormat="1">
      <c r="A337" s="13"/>
      <c r="B337" s="234"/>
      <c r="C337" s="235"/>
      <c r="D337" s="229" t="s">
        <v>158</v>
      </c>
      <c r="E337" s="236" t="s">
        <v>44</v>
      </c>
      <c r="F337" s="237" t="s">
        <v>150</v>
      </c>
      <c r="G337" s="235"/>
      <c r="H337" s="238">
        <v>3</v>
      </c>
      <c r="I337" s="239"/>
      <c r="J337" s="235"/>
      <c r="K337" s="235"/>
      <c r="L337" s="240"/>
      <c r="M337" s="241"/>
      <c r="N337" s="242"/>
      <c r="O337" s="242"/>
      <c r="P337" s="242"/>
      <c r="Q337" s="242"/>
      <c r="R337" s="242"/>
      <c r="S337" s="242"/>
      <c r="T337" s="24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44" t="s">
        <v>158</v>
      </c>
      <c r="AU337" s="244" t="s">
        <v>92</v>
      </c>
      <c r="AV337" s="13" t="s">
        <v>92</v>
      </c>
      <c r="AW337" s="13" t="s">
        <v>42</v>
      </c>
      <c r="AX337" s="13" t="s">
        <v>90</v>
      </c>
      <c r="AY337" s="244" t="s">
        <v>136</v>
      </c>
    </row>
    <row r="338" s="2" customFormat="1" ht="16.5" customHeight="1">
      <c r="A338" s="42"/>
      <c r="B338" s="43"/>
      <c r="C338" s="216" t="s">
        <v>509</v>
      </c>
      <c r="D338" s="216" t="s">
        <v>139</v>
      </c>
      <c r="E338" s="217" t="s">
        <v>510</v>
      </c>
      <c r="F338" s="218" t="s">
        <v>511</v>
      </c>
      <c r="G338" s="219" t="s">
        <v>196</v>
      </c>
      <c r="H338" s="220">
        <v>64.5</v>
      </c>
      <c r="I338" s="221"/>
      <c r="J338" s="222">
        <f>ROUND(I338*H338,2)</f>
        <v>0</v>
      </c>
      <c r="K338" s="218" t="s">
        <v>240</v>
      </c>
      <c r="L338" s="48"/>
      <c r="M338" s="223" t="s">
        <v>44</v>
      </c>
      <c r="N338" s="224" t="s">
        <v>53</v>
      </c>
      <c r="O338" s="88"/>
      <c r="P338" s="225">
        <f>O338*H338</f>
        <v>0</v>
      </c>
      <c r="Q338" s="225">
        <v>9.0000000000000006E-05</v>
      </c>
      <c r="R338" s="225">
        <f>Q338*H338</f>
        <v>0.0058050000000000003</v>
      </c>
      <c r="S338" s="225">
        <v>0</v>
      </c>
      <c r="T338" s="226">
        <f>S338*H338</f>
        <v>0</v>
      </c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R338" s="227" t="s">
        <v>154</v>
      </c>
      <c r="AT338" s="227" t="s">
        <v>139</v>
      </c>
      <c r="AU338" s="227" t="s">
        <v>92</v>
      </c>
      <c r="AY338" s="20" t="s">
        <v>136</v>
      </c>
      <c r="BE338" s="228">
        <f>IF(N338="základní",J338,0)</f>
        <v>0</v>
      </c>
      <c r="BF338" s="228">
        <f>IF(N338="snížená",J338,0)</f>
        <v>0</v>
      </c>
      <c r="BG338" s="228">
        <f>IF(N338="zákl. přenesená",J338,0)</f>
        <v>0</v>
      </c>
      <c r="BH338" s="228">
        <f>IF(N338="sníž. přenesená",J338,0)</f>
        <v>0</v>
      </c>
      <c r="BI338" s="228">
        <f>IF(N338="nulová",J338,0)</f>
        <v>0</v>
      </c>
      <c r="BJ338" s="20" t="s">
        <v>90</v>
      </c>
      <c r="BK338" s="228">
        <f>ROUND(I338*H338,2)</f>
        <v>0</v>
      </c>
      <c r="BL338" s="20" t="s">
        <v>154</v>
      </c>
      <c r="BM338" s="227" t="s">
        <v>512</v>
      </c>
    </row>
    <row r="339" s="2" customFormat="1">
      <c r="A339" s="42"/>
      <c r="B339" s="43"/>
      <c r="C339" s="44"/>
      <c r="D339" s="251" t="s">
        <v>242</v>
      </c>
      <c r="E339" s="44"/>
      <c r="F339" s="252" t="s">
        <v>513</v>
      </c>
      <c r="G339" s="44"/>
      <c r="H339" s="44"/>
      <c r="I339" s="231"/>
      <c r="J339" s="44"/>
      <c r="K339" s="44"/>
      <c r="L339" s="48"/>
      <c r="M339" s="232"/>
      <c r="N339" s="233"/>
      <c r="O339" s="88"/>
      <c r="P339" s="88"/>
      <c r="Q339" s="88"/>
      <c r="R339" s="88"/>
      <c r="S339" s="88"/>
      <c r="T339" s="89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T339" s="20" t="s">
        <v>242</v>
      </c>
      <c r="AU339" s="20" t="s">
        <v>92</v>
      </c>
    </row>
    <row r="340" s="13" customFormat="1">
      <c r="A340" s="13"/>
      <c r="B340" s="234"/>
      <c r="C340" s="235"/>
      <c r="D340" s="229" t="s">
        <v>158</v>
      </c>
      <c r="E340" s="236" t="s">
        <v>44</v>
      </c>
      <c r="F340" s="237" t="s">
        <v>514</v>
      </c>
      <c r="G340" s="235"/>
      <c r="H340" s="238">
        <v>64.5</v>
      </c>
      <c r="I340" s="239"/>
      <c r="J340" s="235"/>
      <c r="K340" s="235"/>
      <c r="L340" s="240"/>
      <c r="M340" s="241"/>
      <c r="N340" s="242"/>
      <c r="O340" s="242"/>
      <c r="P340" s="242"/>
      <c r="Q340" s="242"/>
      <c r="R340" s="242"/>
      <c r="S340" s="242"/>
      <c r="T340" s="24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44" t="s">
        <v>158</v>
      </c>
      <c r="AU340" s="244" t="s">
        <v>92</v>
      </c>
      <c r="AV340" s="13" t="s">
        <v>92</v>
      </c>
      <c r="AW340" s="13" t="s">
        <v>42</v>
      </c>
      <c r="AX340" s="13" t="s">
        <v>90</v>
      </c>
      <c r="AY340" s="244" t="s">
        <v>136</v>
      </c>
    </row>
    <row r="341" s="2" customFormat="1">
      <c r="A341" s="42"/>
      <c r="B341" s="43"/>
      <c r="C341" s="44"/>
      <c r="D341" s="229" t="s">
        <v>245</v>
      </c>
      <c r="E341" s="44"/>
      <c r="F341" s="253" t="s">
        <v>246</v>
      </c>
      <c r="G341" s="44"/>
      <c r="H341" s="44"/>
      <c r="I341" s="44"/>
      <c r="J341" s="44"/>
      <c r="K341" s="44"/>
      <c r="L341" s="48"/>
      <c r="M341" s="232"/>
      <c r="N341" s="233"/>
      <c r="O341" s="88"/>
      <c r="P341" s="88"/>
      <c r="Q341" s="88"/>
      <c r="R341" s="88"/>
      <c r="S341" s="88"/>
      <c r="T341" s="89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U341" s="20" t="s">
        <v>92</v>
      </c>
    </row>
    <row r="342" s="2" customFormat="1">
      <c r="A342" s="42"/>
      <c r="B342" s="43"/>
      <c r="C342" s="44"/>
      <c r="D342" s="229" t="s">
        <v>245</v>
      </c>
      <c r="E342" s="44"/>
      <c r="F342" s="254" t="s">
        <v>197</v>
      </c>
      <c r="G342" s="44"/>
      <c r="H342" s="255">
        <v>64.5</v>
      </c>
      <c r="I342" s="44"/>
      <c r="J342" s="44"/>
      <c r="K342" s="44"/>
      <c r="L342" s="48"/>
      <c r="M342" s="232"/>
      <c r="N342" s="233"/>
      <c r="O342" s="88"/>
      <c r="P342" s="88"/>
      <c r="Q342" s="88"/>
      <c r="R342" s="88"/>
      <c r="S342" s="88"/>
      <c r="T342" s="89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U342" s="20" t="s">
        <v>92</v>
      </c>
    </row>
    <row r="343" s="2" customFormat="1">
      <c r="A343" s="42"/>
      <c r="B343" s="43"/>
      <c r="C343" s="44"/>
      <c r="D343" s="229" t="s">
        <v>245</v>
      </c>
      <c r="E343" s="44"/>
      <c r="F343" s="254" t="s">
        <v>247</v>
      </c>
      <c r="G343" s="44"/>
      <c r="H343" s="255">
        <v>64.5</v>
      </c>
      <c r="I343" s="44"/>
      <c r="J343" s="44"/>
      <c r="K343" s="44"/>
      <c r="L343" s="48"/>
      <c r="M343" s="232"/>
      <c r="N343" s="233"/>
      <c r="O343" s="88"/>
      <c r="P343" s="88"/>
      <c r="Q343" s="88"/>
      <c r="R343" s="88"/>
      <c r="S343" s="88"/>
      <c r="T343" s="89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U343" s="20" t="s">
        <v>92</v>
      </c>
    </row>
    <row r="344" s="2" customFormat="1" ht="24.15" customHeight="1">
      <c r="A344" s="42"/>
      <c r="B344" s="43"/>
      <c r="C344" s="216" t="s">
        <v>515</v>
      </c>
      <c r="D344" s="216" t="s">
        <v>139</v>
      </c>
      <c r="E344" s="217" t="s">
        <v>516</v>
      </c>
      <c r="F344" s="218" t="s">
        <v>517</v>
      </c>
      <c r="G344" s="219" t="s">
        <v>389</v>
      </c>
      <c r="H344" s="220">
        <v>10</v>
      </c>
      <c r="I344" s="221"/>
      <c r="J344" s="222">
        <f>ROUND(I344*H344,2)</f>
        <v>0</v>
      </c>
      <c r="K344" s="218" t="s">
        <v>240</v>
      </c>
      <c r="L344" s="48"/>
      <c r="M344" s="223" t="s">
        <v>44</v>
      </c>
      <c r="N344" s="224" t="s">
        <v>53</v>
      </c>
      <c r="O344" s="88"/>
      <c r="P344" s="225">
        <f>O344*H344</f>
        <v>0</v>
      </c>
      <c r="Q344" s="225">
        <v>0.00081999999999999998</v>
      </c>
      <c r="R344" s="225">
        <f>Q344*H344</f>
        <v>0.008199999999999999</v>
      </c>
      <c r="S344" s="225">
        <v>0</v>
      </c>
      <c r="T344" s="226">
        <f>S344*H344</f>
        <v>0</v>
      </c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R344" s="227" t="s">
        <v>154</v>
      </c>
      <c r="AT344" s="227" t="s">
        <v>139</v>
      </c>
      <c r="AU344" s="227" t="s">
        <v>92</v>
      </c>
      <c r="AY344" s="20" t="s">
        <v>136</v>
      </c>
      <c r="BE344" s="228">
        <f>IF(N344="základní",J344,0)</f>
        <v>0</v>
      </c>
      <c r="BF344" s="228">
        <f>IF(N344="snížená",J344,0)</f>
        <v>0</v>
      </c>
      <c r="BG344" s="228">
        <f>IF(N344="zákl. přenesená",J344,0)</f>
        <v>0</v>
      </c>
      <c r="BH344" s="228">
        <f>IF(N344="sníž. přenesená",J344,0)</f>
        <v>0</v>
      </c>
      <c r="BI344" s="228">
        <f>IF(N344="nulová",J344,0)</f>
        <v>0</v>
      </c>
      <c r="BJ344" s="20" t="s">
        <v>90</v>
      </c>
      <c r="BK344" s="228">
        <f>ROUND(I344*H344,2)</f>
        <v>0</v>
      </c>
      <c r="BL344" s="20" t="s">
        <v>154</v>
      </c>
      <c r="BM344" s="227" t="s">
        <v>518</v>
      </c>
    </row>
    <row r="345" s="2" customFormat="1">
      <c r="A345" s="42"/>
      <c r="B345" s="43"/>
      <c r="C345" s="44"/>
      <c r="D345" s="251" t="s">
        <v>242</v>
      </c>
      <c r="E345" s="44"/>
      <c r="F345" s="252" t="s">
        <v>519</v>
      </c>
      <c r="G345" s="44"/>
      <c r="H345" s="44"/>
      <c r="I345" s="231"/>
      <c r="J345" s="44"/>
      <c r="K345" s="44"/>
      <c r="L345" s="48"/>
      <c r="M345" s="232"/>
      <c r="N345" s="233"/>
      <c r="O345" s="88"/>
      <c r="P345" s="88"/>
      <c r="Q345" s="88"/>
      <c r="R345" s="88"/>
      <c r="S345" s="88"/>
      <c r="T345" s="89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T345" s="20" t="s">
        <v>242</v>
      </c>
      <c r="AU345" s="20" t="s">
        <v>92</v>
      </c>
    </row>
    <row r="346" s="13" customFormat="1">
      <c r="A346" s="13"/>
      <c r="B346" s="234"/>
      <c r="C346" s="235"/>
      <c r="D346" s="229" t="s">
        <v>158</v>
      </c>
      <c r="E346" s="236" t="s">
        <v>44</v>
      </c>
      <c r="F346" s="237" t="s">
        <v>520</v>
      </c>
      <c r="G346" s="235"/>
      <c r="H346" s="238">
        <v>10</v>
      </c>
      <c r="I346" s="239"/>
      <c r="J346" s="235"/>
      <c r="K346" s="235"/>
      <c r="L346" s="240"/>
      <c r="M346" s="241"/>
      <c r="N346" s="242"/>
      <c r="O346" s="242"/>
      <c r="P346" s="242"/>
      <c r="Q346" s="242"/>
      <c r="R346" s="242"/>
      <c r="S346" s="242"/>
      <c r="T346" s="24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44" t="s">
        <v>158</v>
      </c>
      <c r="AU346" s="244" t="s">
        <v>92</v>
      </c>
      <c r="AV346" s="13" t="s">
        <v>92</v>
      </c>
      <c r="AW346" s="13" t="s">
        <v>42</v>
      </c>
      <c r="AX346" s="13" t="s">
        <v>90</v>
      </c>
      <c r="AY346" s="244" t="s">
        <v>136</v>
      </c>
    </row>
    <row r="347" s="2" customFormat="1" ht="16.5" customHeight="1">
      <c r="A347" s="42"/>
      <c r="B347" s="43"/>
      <c r="C347" s="216" t="s">
        <v>521</v>
      </c>
      <c r="D347" s="216" t="s">
        <v>139</v>
      </c>
      <c r="E347" s="217" t="s">
        <v>522</v>
      </c>
      <c r="F347" s="218" t="s">
        <v>523</v>
      </c>
      <c r="G347" s="219" t="s">
        <v>389</v>
      </c>
      <c r="H347" s="220">
        <v>2</v>
      </c>
      <c r="I347" s="221"/>
      <c r="J347" s="222">
        <f>ROUND(I347*H347,2)</f>
        <v>0</v>
      </c>
      <c r="K347" s="218" t="s">
        <v>240</v>
      </c>
      <c r="L347" s="48"/>
      <c r="M347" s="223" t="s">
        <v>44</v>
      </c>
      <c r="N347" s="224" t="s">
        <v>53</v>
      </c>
      <c r="O347" s="88"/>
      <c r="P347" s="225">
        <f>O347*H347</f>
        <v>0</v>
      </c>
      <c r="Q347" s="225">
        <v>0.00114</v>
      </c>
      <c r="R347" s="225">
        <f>Q347*H347</f>
        <v>0.0022799999999999999</v>
      </c>
      <c r="S347" s="225">
        <v>0</v>
      </c>
      <c r="T347" s="226">
        <f>S347*H347</f>
        <v>0</v>
      </c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R347" s="227" t="s">
        <v>154</v>
      </c>
      <c r="AT347" s="227" t="s">
        <v>139</v>
      </c>
      <c r="AU347" s="227" t="s">
        <v>92</v>
      </c>
      <c r="AY347" s="20" t="s">
        <v>136</v>
      </c>
      <c r="BE347" s="228">
        <f>IF(N347="základní",J347,0)</f>
        <v>0</v>
      </c>
      <c r="BF347" s="228">
        <f>IF(N347="snížená",J347,0)</f>
        <v>0</v>
      </c>
      <c r="BG347" s="228">
        <f>IF(N347="zákl. přenesená",J347,0)</f>
        <v>0</v>
      </c>
      <c r="BH347" s="228">
        <f>IF(N347="sníž. přenesená",J347,0)</f>
        <v>0</v>
      </c>
      <c r="BI347" s="228">
        <f>IF(N347="nulová",J347,0)</f>
        <v>0</v>
      </c>
      <c r="BJ347" s="20" t="s">
        <v>90</v>
      </c>
      <c r="BK347" s="228">
        <f>ROUND(I347*H347,2)</f>
        <v>0</v>
      </c>
      <c r="BL347" s="20" t="s">
        <v>154</v>
      </c>
      <c r="BM347" s="227" t="s">
        <v>524</v>
      </c>
    </row>
    <row r="348" s="2" customFormat="1">
      <c r="A348" s="42"/>
      <c r="B348" s="43"/>
      <c r="C348" s="44"/>
      <c r="D348" s="251" t="s">
        <v>242</v>
      </c>
      <c r="E348" s="44"/>
      <c r="F348" s="252" t="s">
        <v>525</v>
      </c>
      <c r="G348" s="44"/>
      <c r="H348" s="44"/>
      <c r="I348" s="231"/>
      <c r="J348" s="44"/>
      <c r="K348" s="44"/>
      <c r="L348" s="48"/>
      <c r="M348" s="232"/>
      <c r="N348" s="233"/>
      <c r="O348" s="88"/>
      <c r="P348" s="88"/>
      <c r="Q348" s="88"/>
      <c r="R348" s="88"/>
      <c r="S348" s="88"/>
      <c r="T348" s="89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T348" s="20" t="s">
        <v>242</v>
      </c>
      <c r="AU348" s="20" t="s">
        <v>92</v>
      </c>
    </row>
    <row r="349" s="13" customFormat="1">
      <c r="A349" s="13"/>
      <c r="B349" s="234"/>
      <c r="C349" s="235"/>
      <c r="D349" s="229" t="s">
        <v>158</v>
      </c>
      <c r="E349" s="236" t="s">
        <v>44</v>
      </c>
      <c r="F349" s="237" t="s">
        <v>92</v>
      </c>
      <c r="G349" s="235"/>
      <c r="H349" s="238">
        <v>2</v>
      </c>
      <c r="I349" s="239"/>
      <c r="J349" s="235"/>
      <c r="K349" s="235"/>
      <c r="L349" s="240"/>
      <c r="M349" s="241"/>
      <c r="N349" s="242"/>
      <c r="O349" s="242"/>
      <c r="P349" s="242"/>
      <c r="Q349" s="242"/>
      <c r="R349" s="242"/>
      <c r="S349" s="242"/>
      <c r="T349" s="24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44" t="s">
        <v>158</v>
      </c>
      <c r="AU349" s="244" t="s">
        <v>92</v>
      </c>
      <c r="AV349" s="13" t="s">
        <v>92</v>
      </c>
      <c r="AW349" s="13" t="s">
        <v>42</v>
      </c>
      <c r="AX349" s="13" t="s">
        <v>90</v>
      </c>
      <c r="AY349" s="244" t="s">
        <v>136</v>
      </c>
    </row>
    <row r="350" s="2" customFormat="1" ht="16.5" customHeight="1">
      <c r="A350" s="42"/>
      <c r="B350" s="43"/>
      <c r="C350" s="216" t="s">
        <v>526</v>
      </c>
      <c r="D350" s="216" t="s">
        <v>139</v>
      </c>
      <c r="E350" s="217" t="s">
        <v>527</v>
      </c>
      <c r="F350" s="218" t="s">
        <v>528</v>
      </c>
      <c r="G350" s="219" t="s">
        <v>196</v>
      </c>
      <c r="H350" s="220">
        <v>7</v>
      </c>
      <c r="I350" s="221"/>
      <c r="J350" s="222">
        <f>ROUND(I350*H350,2)</f>
        <v>0</v>
      </c>
      <c r="K350" s="218" t="s">
        <v>240</v>
      </c>
      <c r="L350" s="48"/>
      <c r="M350" s="223" t="s">
        <v>44</v>
      </c>
      <c r="N350" s="224" t="s">
        <v>53</v>
      </c>
      <c r="O350" s="88"/>
      <c r="P350" s="225">
        <f>O350*H350</f>
        <v>0</v>
      </c>
      <c r="Q350" s="225">
        <v>0.00071000000000000002</v>
      </c>
      <c r="R350" s="225">
        <f>Q350*H350</f>
        <v>0.0049700000000000005</v>
      </c>
      <c r="S350" s="225">
        <v>0</v>
      </c>
      <c r="T350" s="226">
        <f>S350*H350</f>
        <v>0</v>
      </c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R350" s="227" t="s">
        <v>154</v>
      </c>
      <c r="AT350" s="227" t="s">
        <v>139</v>
      </c>
      <c r="AU350" s="227" t="s">
        <v>92</v>
      </c>
      <c r="AY350" s="20" t="s">
        <v>136</v>
      </c>
      <c r="BE350" s="228">
        <f>IF(N350="základní",J350,0)</f>
        <v>0</v>
      </c>
      <c r="BF350" s="228">
        <f>IF(N350="snížená",J350,0)</f>
        <v>0</v>
      </c>
      <c r="BG350" s="228">
        <f>IF(N350="zákl. přenesená",J350,0)</f>
        <v>0</v>
      </c>
      <c r="BH350" s="228">
        <f>IF(N350="sníž. přenesená",J350,0)</f>
        <v>0</v>
      </c>
      <c r="BI350" s="228">
        <f>IF(N350="nulová",J350,0)</f>
        <v>0</v>
      </c>
      <c r="BJ350" s="20" t="s">
        <v>90</v>
      </c>
      <c r="BK350" s="228">
        <f>ROUND(I350*H350,2)</f>
        <v>0</v>
      </c>
      <c r="BL350" s="20" t="s">
        <v>154</v>
      </c>
      <c r="BM350" s="227" t="s">
        <v>529</v>
      </c>
    </row>
    <row r="351" s="2" customFormat="1">
      <c r="A351" s="42"/>
      <c r="B351" s="43"/>
      <c r="C351" s="44"/>
      <c r="D351" s="251" t="s">
        <v>242</v>
      </c>
      <c r="E351" s="44"/>
      <c r="F351" s="252" t="s">
        <v>530</v>
      </c>
      <c r="G351" s="44"/>
      <c r="H351" s="44"/>
      <c r="I351" s="231"/>
      <c r="J351" s="44"/>
      <c r="K351" s="44"/>
      <c r="L351" s="48"/>
      <c r="M351" s="232"/>
      <c r="N351" s="233"/>
      <c r="O351" s="88"/>
      <c r="P351" s="88"/>
      <c r="Q351" s="88"/>
      <c r="R351" s="88"/>
      <c r="S351" s="88"/>
      <c r="T351" s="89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T351" s="20" t="s">
        <v>242</v>
      </c>
      <c r="AU351" s="20" t="s">
        <v>92</v>
      </c>
    </row>
    <row r="352" s="13" customFormat="1">
      <c r="A352" s="13"/>
      <c r="B352" s="234"/>
      <c r="C352" s="235"/>
      <c r="D352" s="229" t="s">
        <v>158</v>
      </c>
      <c r="E352" s="236" t="s">
        <v>44</v>
      </c>
      <c r="F352" s="237" t="s">
        <v>168</v>
      </c>
      <c r="G352" s="235"/>
      <c r="H352" s="238">
        <v>7</v>
      </c>
      <c r="I352" s="239"/>
      <c r="J352" s="235"/>
      <c r="K352" s="235"/>
      <c r="L352" s="240"/>
      <c r="M352" s="241"/>
      <c r="N352" s="242"/>
      <c r="O352" s="242"/>
      <c r="P352" s="242"/>
      <c r="Q352" s="242"/>
      <c r="R352" s="242"/>
      <c r="S352" s="242"/>
      <c r="T352" s="24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44" t="s">
        <v>158</v>
      </c>
      <c r="AU352" s="244" t="s">
        <v>92</v>
      </c>
      <c r="AV352" s="13" t="s">
        <v>92</v>
      </c>
      <c r="AW352" s="13" t="s">
        <v>42</v>
      </c>
      <c r="AX352" s="13" t="s">
        <v>90</v>
      </c>
      <c r="AY352" s="244" t="s">
        <v>136</v>
      </c>
    </row>
    <row r="353" s="2" customFormat="1" ht="16.5" customHeight="1">
      <c r="A353" s="42"/>
      <c r="B353" s="43"/>
      <c r="C353" s="278" t="s">
        <v>531</v>
      </c>
      <c r="D353" s="278" t="s">
        <v>347</v>
      </c>
      <c r="E353" s="279" t="s">
        <v>532</v>
      </c>
      <c r="F353" s="280" t="s">
        <v>533</v>
      </c>
      <c r="G353" s="281" t="s">
        <v>196</v>
      </c>
      <c r="H353" s="282">
        <v>7.7000000000000002</v>
      </c>
      <c r="I353" s="283"/>
      <c r="J353" s="284">
        <f>ROUND(I353*H353,2)</f>
        <v>0</v>
      </c>
      <c r="K353" s="280" t="s">
        <v>240</v>
      </c>
      <c r="L353" s="285"/>
      <c r="M353" s="286" t="s">
        <v>44</v>
      </c>
      <c r="N353" s="287" t="s">
        <v>53</v>
      </c>
      <c r="O353" s="88"/>
      <c r="P353" s="225">
        <f>O353*H353</f>
        <v>0</v>
      </c>
      <c r="Q353" s="225">
        <v>0.090520000000000003</v>
      </c>
      <c r="R353" s="225">
        <f>Q353*H353</f>
        <v>0.69700400000000007</v>
      </c>
      <c r="S353" s="225">
        <v>0</v>
      </c>
      <c r="T353" s="226">
        <f>S353*H353</f>
        <v>0</v>
      </c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R353" s="227" t="s">
        <v>172</v>
      </c>
      <c r="AT353" s="227" t="s">
        <v>347</v>
      </c>
      <c r="AU353" s="227" t="s">
        <v>92</v>
      </c>
      <c r="AY353" s="20" t="s">
        <v>136</v>
      </c>
      <c r="BE353" s="228">
        <f>IF(N353="základní",J353,0)</f>
        <v>0</v>
      </c>
      <c r="BF353" s="228">
        <f>IF(N353="snížená",J353,0)</f>
        <v>0</v>
      </c>
      <c r="BG353" s="228">
        <f>IF(N353="zákl. přenesená",J353,0)</f>
        <v>0</v>
      </c>
      <c r="BH353" s="228">
        <f>IF(N353="sníž. přenesená",J353,0)</f>
        <v>0</v>
      </c>
      <c r="BI353" s="228">
        <f>IF(N353="nulová",J353,0)</f>
        <v>0</v>
      </c>
      <c r="BJ353" s="20" t="s">
        <v>90</v>
      </c>
      <c r="BK353" s="228">
        <f>ROUND(I353*H353,2)</f>
        <v>0</v>
      </c>
      <c r="BL353" s="20" t="s">
        <v>154</v>
      </c>
      <c r="BM353" s="227" t="s">
        <v>534</v>
      </c>
    </row>
    <row r="354" s="13" customFormat="1">
      <c r="A354" s="13"/>
      <c r="B354" s="234"/>
      <c r="C354" s="235"/>
      <c r="D354" s="229" t="s">
        <v>158</v>
      </c>
      <c r="E354" s="236" t="s">
        <v>44</v>
      </c>
      <c r="F354" s="237" t="s">
        <v>168</v>
      </c>
      <c r="G354" s="235"/>
      <c r="H354" s="238">
        <v>7</v>
      </c>
      <c r="I354" s="239"/>
      <c r="J354" s="235"/>
      <c r="K354" s="235"/>
      <c r="L354" s="240"/>
      <c r="M354" s="241"/>
      <c r="N354" s="242"/>
      <c r="O354" s="242"/>
      <c r="P354" s="242"/>
      <c r="Q354" s="242"/>
      <c r="R354" s="242"/>
      <c r="S354" s="242"/>
      <c r="T354" s="243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44" t="s">
        <v>158</v>
      </c>
      <c r="AU354" s="244" t="s">
        <v>92</v>
      </c>
      <c r="AV354" s="13" t="s">
        <v>92</v>
      </c>
      <c r="AW354" s="13" t="s">
        <v>42</v>
      </c>
      <c r="AX354" s="13" t="s">
        <v>90</v>
      </c>
      <c r="AY354" s="244" t="s">
        <v>136</v>
      </c>
    </row>
    <row r="355" s="13" customFormat="1">
      <c r="A355" s="13"/>
      <c r="B355" s="234"/>
      <c r="C355" s="235"/>
      <c r="D355" s="229" t="s">
        <v>158</v>
      </c>
      <c r="E355" s="235"/>
      <c r="F355" s="237" t="s">
        <v>535</v>
      </c>
      <c r="G355" s="235"/>
      <c r="H355" s="238">
        <v>7.7000000000000002</v>
      </c>
      <c r="I355" s="239"/>
      <c r="J355" s="235"/>
      <c r="K355" s="235"/>
      <c r="L355" s="240"/>
      <c r="M355" s="241"/>
      <c r="N355" s="242"/>
      <c r="O355" s="242"/>
      <c r="P355" s="242"/>
      <c r="Q355" s="242"/>
      <c r="R355" s="242"/>
      <c r="S355" s="242"/>
      <c r="T355" s="24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44" t="s">
        <v>158</v>
      </c>
      <c r="AU355" s="244" t="s">
        <v>92</v>
      </c>
      <c r="AV355" s="13" t="s">
        <v>92</v>
      </c>
      <c r="AW355" s="13" t="s">
        <v>4</v>
      </c>
      <c r="AX355" s="13" t="s">
        <v>90</v>
      </c>
      <c r="AY355" s="244" t="s">
        <v>136</v>
      </c>
    </row>
    <row r="356" s="12" customFormat="1" ht="22.8" customHeight="1">
      <c r="A356" s="12"/>
      <c r="B356" s="200"/>
      <c r="C356" s="201"/>
      <c r="D356" s="202" t="s">
        <v>81</v>
      </c>
      <c r="E356" s="214" t="s">
        <v>536</v>
      </c>
      <c r="F356" s="214" t="s">
        <v>537</v>
      </c>
      <c r="G356" s="201"/>
      <c r="H356" s="201"/>
      <c r="I356" s="204"/>
      <c r="J356" s="215">
        <f>BK356</f>
        <v>0</v>
      </c>
      <c r="K356" s="201"/>
      <c r="L356" s="206"/>
      <c r="M356" s="207"/>
      <c r="N356" s="208"/>
      <c r="O356" s="208"/>
      <c r="P356" s="209">
        <f>SUM(P357:P363)</f>
        <v>0</v>
      </c>
      <c r="Q356" s="208"/>
      <c r="R356" s="209">
        <f>SUM(R357:R363)</f>
        <v>0</v>
      </c>
      <c r="S356" s="208"/>
      <c r="T356" s="210">
        <f>SUM(T357:T363)</f>
        <v>0</v>
      </c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R356" s="211" t="s">
        <v>90</v>
      </c>
      <c r="AT356" s="212" t="s">
        <v>81</v>
      </c>
      <c r="AU356" s="212" t="s">
        <v>90</v>
      </c>
      <c r="AY356" s="211" t="s">
        <v>136</v>
      </c>
      <c r="BK356" s="213">
        <f>SUM(BK357:BK363)</f>
        <v>0</v>
      </c>
    </row>
    <row r="357" s="2" customFormat="1" ht="21.75" customHeight="1">
      <c r="A357" s="42"/>
      <c r="B357" s="43"/>
      <c r="C357" s="216" t="s">
        <v>538</v>
      </c>
      <c r="D357" s="216" t="s">
        <v>139</v>
      </c>
      <c r="E357" s="217" t="s">
        <v>539</v>
      </c>
      <c r="F357" s="218" t="s">
        <v>540</v>
      </c>
      <c r="G357" s="219" t="s">
        <v>322</v>
      </c>
      <c r="H357" s="220">
        <v>0.029999999999999999</v>
      </c>
      <c r="I357" s="221"/>
      <c r="J357" s="222">
        <f>ROUND(I357*H357,2)</f>
        <v>0</v>
      </c>
      <c r="K357" s="218" t="s">
        <v>240</v>
      </c>
      <c r="L357" s="48"/>
      <c r="M357" s="223" t="s">
        <v>44</v>
      </c>
      <c r="N357" s="224" t="s">
        <v>53</v>
      </c>
      <c r="O357" s="88"/>
      <c r="P357" s="225">
        <f>O357*H357</f>
        <v>0</v>
      </c>
      <c r="Q357" s="225">
        <v>0</v>
      </c>
      <c r="R357" s="225">
        <f>Q357*H357</f>
        <v>0</v>
      </c>
      <c r="S357" s="225">
        <v>0</v>
      </c>
      <c r="T357" s="226">
        <f>S357*H357</f>
        <v>0</v>
      </c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R357" s="227" t="s">
        <v>154</v>
      </c>
      <c r="AT357" s="227" t="s">
        <v>139</v>
      </c>
      <c r="AU357" s="227" t="s">
        <v>92</v>
      </c>
      <c r="AY357" s="20" t="s">
        <v>136</v>
      </c>
      <c r="BE357" s="228">
        <f>IF(N357="základní",J357,0)</f>
        <v>0</v>
      </c>
      <c r="BF357" s="228">
        <f>IF(N357="snížená",J357,0)</f>
        <v>0</v>
      </c>
      <c r="BG357" s="228">
        <f>IF(N357="zákl. přenesená",J357,0)</f>
        <v>0</v>
      </c>
      <c r="BH357" s="228">
        <f>IF(N357="sníž. přenesená",J357,0)</f>
        <v>0</v>
      </c>
      <c r="BI357" s="228">
        <f>IF(N357="nulová",J357,0)</f>
        <v>0</v>
      </c>
      <c r="BJ357" s="20" t="s">
        <v>90</v>
      </c>
      <c r="BK357" s="228">
        <f>ROUND(I357*H357,2)</f>
        <v>0</v>
      </c>
      <c r="BL357" s="20" t="s">
        <v>154</v>
      </c>
      <c r="BM357" s="227" t="s">
        <v>541</v>
      </c>
    </row>
    <row r="358" s="2" customFormat="1">
      <c r="A358" s="42"/>
      <c r="B358" s="43"/>
      <c r="C358" s="44"/>
      <c r="D358" s="251" t="s">
        <v>242</v>
      </c>
      <c r="E358" s="44"/>
      <c r="F358" s="252" t="s">
        <v>542</v>
      </c>
      <c r="G358" s="44"/>
      <c r="H358" s="44"/>
      <c r="I358" s="231"/>
      <c r="J358" s="44"/>
      <c r="K358" s="44"/>
      <c r="L358" s="48"/>
      <c r="M358" s="232"/>
      <c r="N358" s="233"/>
      <c r="O358" s="88"/>
      <c r="P358" s="88"/>
      <c r="Q358" s="88"/>
      <c r="R358" s="88"/>
      <c r="S358" s="88"/>
      <c r="T358" s="89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T358" s="20" t="s">
        <v>242</v>
      </c>
      <c r="AU358" s="20" t="s">
        <v>92</v>
      </c>
    </row>
    <row r="359" s="2" customFormat="1" ht="24.15" customHeight="1">
      <c r="A359" s="42"/>
      <c r="B359" s="43"/>
      <c r="C359" s="216" t="s">
        <v>543</v>
      </c>
      <c r="D359" s="216" t="s">
        <v>139</v>
      </c>
      <c r="E359" s="217" t="s">
        <v>544</v>
      </c>
      <c r="F359" s="218" t="s">
        <v>545</v>
      </c>
      <c r="G359" s="219" t="s">
        <v>322</v>
      </c>
      <c r="H359" s="220">
        <v>0.87</v>
      </c>
      <c r="I359" s="221"/>
      <c r="J359" s="222">
        <f>ROUND(I359*H359,2)</f>
        <v>0</v>
      </c>
      <c r="K359" s="218" t="s">
        <v>240</v>
      </c>
      <c r="L359" s="48"/>
      <c r="M359" s="223" t="s">
        <v>44</v>
      </c>
      <c r="N359" s="224" t="s">
        <v>53</v>
      </c>
      <c r="O359" s="88"/>
      <c r="P359" s="225">
        <f>O359*H359</f>
        <v>0</v>
      </c>
      <c r="Q359" s="225">
        <v>0</v>
      </c>
      <c r="R359" s="225">
        <f>Q359*H359</f>
        <v>0</v>
      </c>
      <c r="S359" s="225">
        <v>0</v>
      </c>
      <c r="T359" s="226">
        <f>S359*H359</f>
        <v>0</v>
      </c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R359" s="227" t="s">
        <v>154</v>
      </c>
      <c r="AT359" s="227" t="s">
        <v>139</v>
      </c>
      <c r="AU359" s="227" t="s">
        <v>92</v>
      </c>
      <c r="AY359" s="20" t="s">
        <v>136</v>
      </c>
      <c r="BE359" s="228">
        <f>IF(N359="základní",J359,0)</f>
        <v>0</v>
      </c>
      <c r="BF359" s="228">
        <f>IF(N359="snížená",J359,0)</f>
        <v>0</v>
      </c>
      <c r="BG359" s="228">
        <f>IF(N359="zákl. přenesená",J359,0)</f>
        <v>0</v>
      </c>
      <c r="BH359" s="228">
        <f>IF(N359="sníž. přenesená",J359,0)</f>
        <v>0</v>
      </c>
      <c r="BI359" s="228">
        <f>IF(N359="nulová",J359,0)</f>
        <v>0</v>
      </c>
      <c r="BJ359" s="20" t="s">
        <v>90</v>
      </c>
      <c r="BK359" s="228">
        <f>ROUND(I359*H359,2)</f>
        <v>0</v>
      </c>
      <c r="BL359" s="20" t="s">
        <v>154</v>
      </c>
      <c r="BM359" s="227" t="s">
        <v>546</v>
      </c>
    </row>
    <row r="360" s="2" customFormat="1">
      <c r="A360" s="42"/>
      <c r="B360" s="43"/>
      <c r="C360" s="44"/>
      <c r="D360" s="251" t="s">
        <v>242</v>
      </c>
      <c r="E360" s="44"/>
      <c r="F360" s="252" t="s">
        <v>547</v>
      </c>
      <c r="G360" s="44"/>
      <c r="H360" s="44"/>
      <c r="I360" s="231"/>
      <c r="J360" s="44"/>
      <c r="K360" s="44"/>
      <c r="L360" s="48"/>
      <c r="M360" s="232"/>
      <c r="N360" s="233"/>
      <c r="O360" s="88"/>
      <c r="P360" s="88"/>
      <c r="Q360" s="88"/>
      <c r="R360" s="88"/>
      <c r="S360" s="88"/>
      <c r="T360" s="89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T360" s="20" t="s">
        <v>242</v>
      </c>
      <c r="AU360" s="20" t="s">
        <v>92</v>
      </c>
    </row>
    <row r="361" s="13" customFormat="1">
      <c r="A361" s="13"/>
      <c r="B361" s="234"/>
      <c r="C361" s="235"/>
      <c r="D361" s="229" t="s">
        <v>158</v>
      </c>
      <c r="E361" s="235"/>
      <c r="F361" s="237" t="s">
        <v>548</v>
      </c>
      <c r="G361" s="235"/>
      <c r="H361" s="238">
        <v>0.87</v>
      </c>
      <c r="I361" s="239"/>
      <c r="J361" s="235"/>
      <c r="K361" s="235"/>
      <c r="L361" s="240"/>
      <c r="M361" s="241"/>
      <c r="N361" s="242"/>
      <c r="O361" s="242"/>
      <c r="P361" s="242"/>
      <c r="Q361" s="242"/>
      <c r="R361" s="242"/>
      <c r="S361" s="242"/>
      <c r="T361" s="243"/>
      <c r="U361" s="13"/>
      <c r="V361" s="13"/>
      <c r="W361" s="13"/>
      <c r="X361" s="13"/>
      <c r="Y361" s="13"/>
      <c r="Z361" s="13"/>
      <c r="AA361" s="13"/>
      <c r="AB361" s="13"/>
      <c r="AC361" s="13"/>
      <c r="AD361" s="13"/>
      <c r="AE361" s="13"/>
      <c r="AT361" s="244" t="s">
        <v>158</v>
      </c>
      <c r="AU361" s="244" t="s">
        <v>92</v>
      </c>
      <c r="AV361" s="13" t="s">
        <v>92</v>
      </c>
      <c r="AW361" s="13" t="s">
        <v>4</v>
      </c>
      <c r="AX361" s="13" t="s">
        <v>90</v>
      </c>
      <c r="AY361" s="244" t="s">
        <v>136</v>
      </c>
    </row>
    <row r="362" s="2" customFormat="1" ht="24.15" customHeight="1">
      <c r="A362" s="42"/>
      <c r="B362" s="43"/>
      <c r="C362" s="216" t="s">
        <v>549</v>
      </c>
      <c r="D362" s="216" t="s">
        <v>139</v>
      </c>
      <c r="E362" s="217" t="s">
        <v>550</v>
      </c>
      <c r="F362" s="218" t="s">
        <v>551</v>
      </c>
      <c r="G362" s="219" t="s">
        <v>322</v>
      </c>
      <c r="H362" s="220">
        <v>0.029999999999999999</v>
      </c>
      <c r="I362" s="221"/>
      <c r="J362" s="222">
        <f>ROUND(I362*H362,2)</f>
        <v>0</v>
      </c>
      <c r="K362" s="218" t="s">
        <v>240</v>
      </c>
      <c r="L362" s="48"/>
      <c r="M362" s="223" t="s">
        <v>44</v>
      </c>
      <c r="N362" s="224" t="s">
        <v>53</v>
      </c>
      <c r="O362" s="88"/>
      <c r="P362" s="225">
        <f>O362*H362</f>
        <v>0</v>
      </c>
      <c r="Q362" s="225">
        <v>0</v>
      </c>
      <c r="R362" s="225">
        <f>Q362*H362</f>
        <v>0</v>
      </c>
      <c r="S362" s="225">
        <v>0</v>
      </c>
      <c r="T362" s="226">
        <f>S362*H362</f>
        <v>0</v>
      </c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R362" s="227" t="s">
        <v>154</v>
      </c>
      <c r="AT362" s="227" t="s">
        <v>139</v>
      </c>
      <c r="AU362" s="227" t="s">
        <v>92</v>
      </c>
      <c r="AY362" s="20" t="s">
        <v>136</v>
      </c>
      <c r="BE362" s="228">
        <f>IF(N362="základní",J362,0)</f>
        <v>0</v>
      </c>
      <c r="BF362" s="228">
        <f>IF(N362="snížená",J362,0)</f>
        <v>0</v>
      </c>
      <c r="BG362" s="228">
        <f>IF(N362="zákl. přenesená",J362,0)</f>
        <v>0</v>
      </c>
      <c r="BH362" s="228">
        <f>IF(N362="sníž. přenesená",J362,0)</f>
        <v>0</v>
      </c>
      <c r="BI362" s="228">
        <f>IF(N362="nulová",J362,0)</f>
        <v>0</v>
      </c>
      <c r="BJ362" s="20" t="s">
        <v>90</v>
      </c>
      <c r="BK362" s="228">
        <f>ROUND(I362*H362,2)</f>
        <v>0</v>
      </c>
      <c r="BL362" s="20" t="s">
        <v>154</v>
      </c>
      <c r="BM362" s="227" t="s">
        <v>552</v>
      </c>
    </row>
    <row r="363" s="2" customFormat="1">
      <c r="A363" s="42"/>
      <c r="B363" s="43"/>
      <c r="C363" s="44"/>
      <c r="D363" s="251" t="s">
        <v>242</v>
      </c>
      <c r="E363" s="44"/>
      <c r="F363" s="252" t="s">
        <v>553</v>
      </c>
      <c r="G363" s="44"/>
      <c r="H363" s="44"/>
      <c r="I363" s="231"/>
      <c r="J363" s="44"/>
      <c r="K363" s="44"/>
      <c r="L363" s="48"/>
      <c r="M363" s="232"/>
      <c r="N363" s="233"/>
      <c r="O363" s="88"/>
      <c r="P363" s="88"/>
      <c r="Q363" s="88"/>
      <c r="R363" s="88"/>
      <c r="S363" s="88"/>
      <c r="T363" s="89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T363" s="20" t="s">
        <v>242</v>
      </c>
      <c r="AU363" s="20" t="s">
        <v>92</v>
      </c>
    </row>
    <row r="364" s="12" customFormat="1" ht="22.8" customHeight="1">
      <c r="A364" s="12"/>
      <c r="B364" s="200"/>
      <c r="C364" s="201"/>
      <c r="D364" s="202" t="s">
        <v>81</v>
      </c>
      <c r="E364" s="214" t="s">
        <v>554</v>
      </c>
      <c r="F364" s="214" t="s">
        <v>555</v>
      </c>
      <c r="G364" s="201"/>
      <c r="H364" s="201"/>
      <c r="I364" s="204"/>
      <c r="J364" s="215">
        <f>BK364</f>
        <v>0</v>
      </c>
      <c r="K364" s="201"/>
      <c r="L364" s="206"/>
      <c r="M364" s="207"/>
      <c r="N364" s="208"/>
      <c r="O364" s="208"/>
      <c r="P364" s="209">
        <f>SUM(P365:P366)</f>
        <v>0</v>
      </c>
      <c r="Q364" s="208"/>
      <c r="R364" s="209">
        <f>SUM(R365:R366)</f>
        <v>0</v>
      </c>
      <c r="S364" s="208"/>
      <c r="T364" s="210">
        <f>SUM(T365:T366)</f>
        <v>0</v>
      </c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R364" s="211" t="s">
        <v>90</v>
      </c>
      <c r="AT364" s="212" t="s">
        <v>81</v>
      </c>
      <c r="AU364" s="212" t="s">
        <v>90</v>
      </c>
      <c r="AY364" s="211" t="s">
        <v>136</v>
      </c>
      <c r="BK364" s="213">
        <f>SUM(BK365:BK366)</f>
        <v>0</v>
      </c>
    </row>
    <row r="365" s="2" customFormat="1" ht="24.15" customHeight="1">
      <c r="A365" s="42"/>
      <c r="B365" s="43"/>
      <c r="C365" s="216" t="s">
        <v>556</v>
      </c>
      <c r="D365" s="216" t="s">
        <v>139</v>
      </c>
      <c r="E365" s="217" t="s">
        <v>557</v>
      </c>
      <c r="F365" s="218" t="s">
        <v>558</v>
      </c>
      <c r="G365" s="219" t="s">
        <v>322</v>
      </c>
      <c r="H365" s="220">
        <v>77.953000000000003</v>
      </c>
      <c r="I365" s="221"/>
      <c r="J365" s="222">
        <f>ROUND(I365*H365,2)</f>
        <v>0</v>
      </c>
      <c r="K365" s="218" t="s">
        <v>240</v>
      </c>
      <c r="L365" s="48"/>
      <c r="M365" s="223" t="s">
        <v>44</v>
      </c>
      <c r="N365" s="224" t="s">
        <v>53</v>
      </c>
      <c r="O365" s="88"/>
      <c r="P365" s="225">
        <f>O365*H365</f>
        <v>0</v>
      </c>
      <c r="Q365" s="225">
        <v>0</v>
      </c>
      <c r="R365" s="225">
        <f>Q365*H365</f>
        <v>0</v>
      </c>
      <c r="S365" s="225">
        <v>0</v>
      </c>
      <c r="T365" s="226">
        <f>S365*H365</f>
        <v>0</v>
      </c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R365" s="227" t="s">
        <v>154</v>
      </c>
      <c r="AT365" s="227" t="s">
        <v>139</v>
      </c>
      <c r="AU365" s="227" t="s">
        <v>92</v>
      </c>
      <c r="AY365" s="20" t="s">
        <v>136</v>
      </c>
      <c r="BE365" s="228">
        <f>IF(N365="základní",J365,0)</f>
        <v>0</v>
      </c>
      <c r="BF365" s="228">
        <f>IF(N365="snížená",J365,0)</f>
        <v>0</v>
      </c>
      <c r="BG365" s="228">
        <f>IF(N365="zákl. přenesená",J365,0)</f>
        <v>0</v>
      </c>
      <c r="BH365" s="228">
        <f>IF(N365="sníž. přenesená",J365,0)</f>
        <v>0</v>
      </c>
      <c r="BI365" s="228">
        <f>IF(N365="nulová",J365,0)</f>
        <v>0</v>
      </c>
      <c r="BJ365" s="20" t="s">
        <v>90</v>
      </c>
      <c r="BK365" s="228">
        <f>ROUND(I365*H365,2)</f>
        <v>0</v>
      </c>
      <c r="BL365" s="20" t="s">
        <v>154</v>
      </c>
      <c r="BM365" s="227" t="s">
        <v>559</v>
      </c>
    </row>
    <row r="366" s="2" customFormat="1">
      <c r="A366" s="42"/>
      <c r="B366" s="43"/>
      <c r="C366" s="44"/>
      <c r="D366" s="251" t="s">
        <v>242</v>
      </c>
      <c r="E366" s="44"/>
      <c r="F366" s="252" t="s">
        <v>560</v>
      </c>
      <c r="G366" s="44"/>
      <c r="H366" s="44"/>
      <c r="I366" s="231"/>
      <c r="J366" s="44"/>
      <c r="K366" s="44"/>
      <c r="L366" s="48"/>
      <c r="M366" s="232"/>
      <c r="N366" s="233"/>
      <c r="O366" s="88"/>
      <c r="P366" s="88"/>
      <c r="Q366" s="88"/>
      <c r="R366" s="88"/>
      <c r="S366" s="88"/>
      <c r="T366" s="89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T366" s="20" t="s">
        <v>242</v>
      </c>
      <c r="AU366" s="20" t="s">
        <v>92</v>
      </c>
    </row>
    <row r="367" s="12" customFormat="1" ht="25.92" customHeight="1">
      <c r="A367" s="12"/>
      <c r="B367" s="200"/>
      <c r="C367" s="201"/>
      <c r="D367" s="202" t="s">
        <v>81</v>
      </c>
      <c r="E367" s="203" t="s">
        <v>347</v>
      </c>
      <c r="F367" s="203" t="s">
        <v>561</v>
      </c>
      <c r="G367" s="201"/>
      <c r="H367" s="201"/>
      <c r="I367" s="204"/>
      <c r="J367" s="205">
        <f>BK367</f>
        <v>0</v>
      </c>
      <c r="K367" s="201"/>
      <c r="L367" s="206"/>
      <c r="M367" s="207"/>
      <c r="N367" s="208"/>
      <c r="O367" s="208"/>
      <c r="P367" s="209">
        <f>P368</f>
        <v>0</v>
      </c>
      <c r="Q367" s="208"/>
      <c r="R367" s="209">
        <f>R368</f>
        <v>0</v>
      </c>
      <c r="S367" s="208"/>
      <c r="T367" s="210">
        <f>T368</f>
        <v>0</v>
      </c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2"/>
      <c r="AR367" s="211" t="s">
        <v>150</v>
      </c>
      <c r="AT367" s="212" t="s">
        <v>81</v>
      </c>
      <c r="AU367" s="212" t="s">
        <v>82</v>
      </c>
      <c r="AY367" s="211" t="s">
        <v>136</v>
      </c>
      <c r="BK367" s="213">
        <f>BK368</f>
        <v>0</v>
      </c>
    </row>
    <row r="368" s="12" customFormat="1" ht="22.8" customHeight="1">
      <c r="A368" s="12"/>
      <c r="B368" s="200"/>
      <c r="C368" s="201"/>
      <c r="D368" s="202" t="s">
        <v>81</v>
      </c>
      <c r="E368" s="214" t="s">
        <v>562</v>
      </c>
      <c r="F368" s="214" t="s">
        <v>563</v>
      </c>
      <c r="G368" s="201"/>
      <c r="H368" s="201"/>
      <c r="I368" s="204"/>
      <c r="J368" s="215">
        <f>BK368</f>
        <v>0</v>
      </c>
      <c r="K368" s="201"/>
      <c r="L368" s="206"/>
      <c r="M368" s="207"/>
      <c r="N368" s="208"/>
      <c r="O368" s="208"/>
      <c r="P368" s="209">
        <f>SUM(P369:P371)</f>
        <v>0</v>
      </c>
      <c r="Q368" s="208"/>
      <c r="R368" s="209">
        <f>SUM(R369:R371)</f>
        <v>0</v>
      </c>
      <c r="S368" s="208"/>
      <c r="T368" s="210">
        <f>SUM(T369:T371)</f>
        <v>0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11" t="s">
        <v>150</v>
      </c>
      <c r="AT368" s="212" t="s">
        <v>81</v>
      </c>
      <c r="AU368" s="212" t="s">
        <v>90</v>
      </c>
      <c r="AY368" s="211" t="s">
        <v>136</v>
      </c>
      <c r="BK368" s="213">
        <f>SUM(BK369:BK371)</f>
        <v>0</v>
      </c>
    </row>
    <row r="369" s="2" customFormat="1" ht="21.75" customHeight="1">
      <c r="A369" s="42"/>
      <c r="B369" s="43"/>
      <c r="C369" s="216" t="s">
        <v>564</v>
      </c>
      <c r="D369" s="216" t="s">
        <v>139</v>
      </c>
      <c r="E369" s="217" t="s">
        <v>565</v>
      </c>
      <c r="F369" s="218" t="s">
        <v>566</v>
      </c>
      <c r="G369" s="219" t="s">
        <v>196</v>
      </c>
      <c r="H369" s="220">
        <v>7</v>
      </c>
      <c r="I369" s="221"/>
      <c r="J369" s="222">
        <f>ROUND(I369*H369,2)</f>
        <v>0</v>
      </c>
      <c r="K369" s="218" t="s">
        <v>240</v>
      </c>
      <c r="L369" s="48"/>
      <c r="M369" s="223" t="s">
        <v>44</v>
      </c>
      <c r="N369" s="224" t="s">
        <v>53</v>
      </c>
      <c r="O369" s="88"/>
      <c r="P369" s="225">
        <f>O369*H369</f>
        <v>0</v>
      </c>
      <c r="Q369" s="225">
        <v>0</v>
      </c>
      <c r="R369" s="225">
        <f>Q369*H369</f>
        <v>0</v>
      </c>
      <c r="S369" s="225">
        <v>0</v>
      </c>
      <c r="T369" s="226">
        <f>S369*H369</f>
        <v>0</v>
      </c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R369" s="227" t="s">
        <v>567</v>
      </c>
      <c r="AT369" s="227" t="s">
        <v>139</v>
      </c>
      <c r="AU369" s="227" t="s">
        <v>92</v>
      </c>
      <c r="AY369" s="20" t="s">
        <v>136</v>
      </c>
      <c r="BE369" s="228">
        <f>IF(N369="základní",J369,0)</f>
        <v>0</v>
      </c>
      <c r="BF369" s="228">
        <f>IF(N369="snížená",J369,0)</f>
        <v>0</v>
      </c>
      <c r="BG369" s="228">
        <f>IF(N369="zákl. přenesená",J369,0)</f>
        <v>0</v>
      </c>
      <c r="BH369" s="228">
        <f>IF(N369="sníž. přenesená",J369,0)</f>
        <v>0</v>
      </c>
      <c r="BI369" s="228">
        <f>IF(N369="nulová",J369,0)</f>
        <v>0</v>
      </c>
      <c r="BJ369" s="20" t="s">
        <v>90</v>
      </c>
      <c r="BK369" s="228">
        <f>ROUND(I369*H369,2)</f>
        <v>0</v>
      </c>
      <c r="BL369" s="20" t="s">
        <v>567</v>
      </c>
      <c r="BM369" s="227" t="s">
        <v>568</v>
      </c>
    </row>
    <row r="370" s="2" customFormat="1">
      <c r="A370" s="42"/>
      <c r="B370" s="43"/>
      <c r="C370" s="44"/>
      <c r="D370" s="251" t="s">
        <v>242</v>
      </c>
      <c r="E370" s="44"/>
      <c r="F370" s="252" t="s">
        <v>569</v>
      </c>
      <c r="G370" s="44"/>
      <c r="H370" s="44"/>
      <c r="I370" s="231"/>
      <c r="J370" s="44"/>
      <c r="K370" s="44"/>
      <c r="L370" s="48"/>
      <c r="M370" s="232"/>
      <c r="N370" s="233"/>
      <c r="O370" s="88"/>
      <c r="P370" s="88"/>
      <c r="Q370" s="88"/>
      <c r="R370" s="88"/>
      <c r="S370" s="88"/>
      <c r="T370" s="89"/>
      <c r="U370" s="42"/>
      <c r="V370" s="42"/>
      <c r="W370" s="42"/>
      <c r="X370" s="42"/>
      <c r="Y370" s="42"/>
      <c r="Z370" s="42"/>
      <c r="AA370" s="42"/>
      <c r="AB370" s="42"/>
      <c r="AC370" s="42"/>
      <c r="AD370" s="42"/>
      <c r="AE370" s="42"/>
      <c r="AT370" s="20" t="s">
        <v>242</v>
      </c>
      <c r="AU370" s="20" t="s">
        <v>92</v>
      </c>
    </row>
    <row r="371" s="13" customFormat="1">
      <c r="A371" s="13"/>
      <c r="B371" s="234"/>
      <c r="C371" s="235"/>
      <c r="D371" s="229" t="s">
        <v>158</v>
      </c>
      <c r="E371" s="236" t="s">
        <v>44</v>
      </c>
      <c r="F371" s="237" t="s">
        <v>168</v>
      </c>
      <c r="G371" s="235"/>
      <c r="H371" s="238">
        <v>7</v>
      </c>
      <c r="I371" s="239"/>
      <c r="J371" s="235"/>
      <c r="K371" s="235"/>
      <c r="L371" s="240"/>
      <c r="M371" s="245"/>
      <c r="N371" s="246"/>
      <c r="O371" s="246"/>
      <c r="P371" s="246"/>
      <c r="Q371" s="246"/>
      <c r="R371" s="246"/>
      <c r="S371" s="246"/>
      <c r="T371" s="247"/>
      <c r="U371" s="13"/>
      <c r="V371" s="13"/>
      <c r="W371" s="13"/>
      <c r="X371" s="13"/>
      <c r="Y371" s="13"/>
      <c r="Z371" s="13"/>
      <c r="AA371" s="13"/>
      <c r="AB371" s="13"/>
      <c r="AC371" s="13"/>
      <c r="AD371" s="13"/>
      <c r="AE371" s="13"/>
      <c r="AT371" s="244" t="s">
        <v>158</v>
      </c>
      <c r="AU371" s="244" t="s">
        <v>92</v>
      </c>
      <c r="AV371" s="13" t="s">
        <v>92</v>
      </c>
      <c r="AW371" s="13" t="s">
        <v>42</v>
      </c>
      <c r="AX371" s="13" t="s">
        <v>90</v>
      </c>
      <c r="AY371" s="244" t="s">
        <v>136</v>
      </c>
    </row>
    <row r="372" s="2" customFormat="1" ht="6.96" customHeight="1">
      <c r="A372" s="42"/>
      <c r="B372" s="63"/>
      <c r="C372" s="64"/>
      <c r="D372" s="64"/>
      <c r="E372" s="64"/>
      <c r="F372" s="64"/>
      <c r="G372" s="64"/>
      <c r="H372" s="64"/>
      <c r="I372" s="64"/>
      <c r="J372" s="64"/>
      <c r="K372" s="64"/>
      <c r="L372" s="48"/>
      <c r="M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</row>
  </sheetData>
  <sheetProtection sheet="1" autoFilter="0" formatColumns="0" formatRows="0" objects="1" scenarios="1" spinCount="100000" saltValue="rdWE13RMtIn7P8bbbWpTYAIBQXj7YAUx1NFh1/E200WK26QxHOwWJAUucW0PBmEwLALbFSTrPSt8UkwYvJzINg==" hashValue="v069jSMlaU7xNdfZ2vHqoU2oYrZQJcw/XCnvJdUBAjriLi0hz31WU34FrzTF9TPVAew19tsQGzscGNG6LFHwgg==" algorithmName="SHA-512" password="CC35"/>
  <autoFilter ref="C94:K371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3:H83"/>
    <mergeCell ref="E85:H85"/>
    <mergeCell ref="E87:H87"/>
    <mergeCell ref="L2:V2"/>
  </mergeCells>
  <hyperlinks>
    <hyperlink ref="F99" r:id="rId1" display="https://podminky.urs.cz/item/CS_URS_2025_01/115101201"/>
    <hyperlink ref="F105" r:id="rId2" display="https://podminky.urs.cz/item/CS_URS_2025_01/115101301"/>
    <hyperlink ref="F111" r:id="rId3" display="https://podminky.urs.cz/item/CS_URS_2025_01/119001412"/>
    <hyperlink ref="F115" r:id="rId4" display="https://podminky.urs.cz/item/CS_URS_2025_01/121151103"/>
    <hyperlink ref="F118" r:id="rId5" display="https://podminky.urs.cz/item/CS_URS_2025_01/132254204"/>
    <hyperlink ref="F126" r:id="rId6" display="https://podminky.urs.cz/item/CS_URS_2025_01/132354204"/>
    <hyperlink ref="F132" r:id="rId7" display="https://podminky.urs.cz/item/CS_URS_2025_01/139001101"/>
    <hyperlink ref="F136" r:id="rId8" display="https://podminky.urs.cz/item/CS_URS_2025_01/141721334"/>
    <hyperlink ref="F139" r:id="rId9" display="https://podminky.urs.cz/item/CS_URS_2025_01/151101101"/>
    <hyperlink ref="F143" r:id="rId10" display="https://podminky.urs.cz/item/CS_URS_2025_01/151101111"/>
    <hyperlink ref="F147" r:id="rId11" display="https://podminky.urs.cz/item/CS_URS_2025_01/162451106"/>
    <hyperlink ref="F160" r:id="rId12" display="https://podminky.urs.cz/item/CS_URS_2025_01/162751137"/>
    <hyperlink ref="F168" r:id="rId13" display="https://podminky.urs.cz/item/CS_URS_2025_01/162751139"/>
    <hyperlink ref="F176" r:id="rId14" display="https://podminky.urs.cz/item/CS_URS_2025_01/167151101"/>
    <hyperlink ref="F184" r:id="rId15" display="https://podminky.urs.cz/item/CS_URS_2025_01/171201231"/>
    <hyperlink ref="F193" r:id="rId16" display="https://podminky.urs.cz/item/CS_URS_2025_01/171251201"/>
    <hyperlink ref="F210" r:id="rId17" display="https://podminky.urs.cz/item/CS_URS_2025_01/174151101"/>
    <hyperlink ref="F225" r:id="rId18" display="https://podminky.urs.cz/item/CS_URS_2025_01/175111101"/>
    <hyperlink ref="F241" r:id="rId19" display="https://podminky.urs.cz/item/CS_URS_2025_01/181351003"/>
    <hyperlink ref="F246" r:id="rId20" display="https://podminky.urs.cz/item/CS_URS_2025_01/181411131"/>
    <hyperlink ref="F254" r:id="rId21" display="https://podminky.urs.cz/item/CS_URS_2025_01/359901111"/>
    <hyperlink ref="F260" r:id="rId22" display="https://podminky.urs.cz/item/CS_URS_2025_01/359901211"/>
    <hyperlink ref="F267" r:id="rId23" display="https://podminky.urs.cz/item/CS_URS_2025_01/451573111"/>
    <hyperlink ref="F274" r:id="rId24" display="https://podminky.urs.cz/item/CS_URS_2025_01/452112112"/>
    <hyperlink ref="F283" r:id="rId25" display="https://podminky.urs.cz/item/CS_URS_2025_01/452112122"/>
    <hyperlink ref="F289" r:id="rId26" display="https://podminky.urs.cz/item/CS_URS_2025_01/561121112"/>
    <hyperlink ref="F294" r:id="rId27" display="https://podminky.urs.cz/item/CS_URS_2025_01/564762111"/>
    <hyperlink ref="F298" r:id="rId28" display="https://podminky.urs.cz/item/CS_URS_2025_01/871363123"/>
    <hyperlink ref="F305" r:id="rId29" display="https://podminky.urs.cz/item/CS_URS_2025_01/871395811"/>
    <hyperlink ref="F308" r:id="rId30" display="https://podminky.urs.cz/item/CS_URS_2025_01/877360320"/>
    <hyperlink ref="F313" r:id="rId31" display="https://podminky.urs.cz/item/CS_URS_2025_01/892362121"/>
    <hyperlink ref="F316" r:id="rId32" display="https://podminky.urs.cz/item/CS_URS_2025_01/894118001"/>
    <hyperlink ref="F319" r:id="rId33" display="https://podminky.urs.cz/item/CS_URS_2025_01/894411121"/>
    <hyperlink ref="F333" r:id="rId34" display="https://podminky.urs.cz/item/CS_URS_2025_01/899104112"/>
    <hyperlink ref="F339" r:id="rId35" display="https://podminky.urs.cz/item/CS_URS_2025_01/899722113"/>
    <hyperlink ref="F345" r:id="rId36" display="https://podminky.urs.cz/item/CS_URS_2025_01/899911254"/>
    <hyperlink ref="F348" r:id="rId37" display="https://podminky.urs.cz/item/CS_URS_2025_01/899913163"/>
    <hyperlink ref="F351" r:id="rId38" display="https://podminky.urs.cz/item/CS_URS_2025_01/899914215"/>
    <hyperlink ref="F358" r:id="rId39" display="https://podminky.urs.cz/item/CS_URS_2025_01/997013501"/>
    <hyperlink ref="F360" r:id="rId40" display="https://podminky.urs.cz/item/CS_URS_2025_01/997013509"/>
    <hyperlink ref="F363" r:id="rId41" display="https://podminky.urs.cz/item/CS_URS_2025_01/997013871"/>
    <hyperlink ref="F366" r:id="rId42" display="https://podminky.urs.cz/item/CS_URS_2025_01/998276101"/>
    <hyperlink ref="F370" r:id="rId43" display="https://podminky.urs.cz/item/CS_URS_2025_01/230202075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44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103</v>
      </c>
      <c r="AZ2" s="248" t="s">
        <v>570</v>
      </c>
      <c r="BA2" s="248" t="s">
        <v>571</v>
      </c>
      <c r="BB2" s="248" t="s">
        <v>196</v>
      </c>
      <c r="BC2" s="248" t="s">
        <v>572</v>
      </c>
      <c r="BD2" s="248" t="s">
        <v>92</v>
      </c>
    </row>
    <row r="3" s="1" customFormat="1" ht="6.96" customHeight="1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23"/>
      <c r="AT3" s="20" t="s">
        <v>92</v>
      </c>
      <c r="AZ3" s="248" t="s">
        <v>198</v>
      </c>
      <c r="BA3" s="248" t="s">
        <v>199</v>
      </c>
      <c r="BB3" s="248" t="s">
        <v>200</v>
      </c>
      <c r="BC3" s="248" t="s">
        <v>573</v>
      </c>
      <c r="BD3" s="248" t="s">
        <v>92</v>
      </c>
    </row>
    <row r="4" s="1" customFormat="1" ht="24.96" customHeight="1">
      <c r="B4" s="23"/>
      <c r="D4" s="144" t="s">
        <v>110</v>
      </c>
      <c r="L4" s="23"/>
      <c r="M4" s="145" t="s">
        <v>10</v>
      </c>
      <c r="AT4" s="20" t="s">
        <v>4</v>
      </c>
      <c r="AZ4" s="248" t="s">
        <v>202</v>
      </c>
      <c r="BA4" s="248" t="s">
        <v>203</v>
      </c>
      <c r="BB4" s="248" t="s">
        <v>200</v>
      </c>
      <c r="BC4" s="248" t="s">
        <v>574</v>
      </c>
      <c r="BD4" s="248" t="s">
        <v>92</v>
      </c>
    </row>
    <row r="5" s="1" customFormat="1" ht="6.96" customHeight="1">
      <c r="B5" s="23"/>
      <c r="L5" s="23"/>
      <c r="AZ5" s="248" t="s">
        <v>205</v>
      </c>
      <c r="BA5" s="248" t="s">
        <v>206</v>
      </c>
      <c r="BB5" s="248" t="s">
        <v>200</v>
      </c>
      <c r="BC5" s="248" t="s">
        <v>574</v>
      </c>
      <c r="BD5" s="248" t="s">
        <v>92</v>
      </c>
    </row>
    <row r="6" s="1" customFormat="1" ht="12" customHeight="1">
      <c r="B6" s="23"/>
      <c r="D6" s="146" t="s">
        <v>16</v>
      </c>
      <c r="L6" s="23"/>
      <c r="AZ6" s="248" t="s">
        <v>208</v>
      </c>
      <c r="BA6" s="248" t="s">
        <v>209</v>
      </c>
      <c r="BB6" s="248" t="s">
        <v>200</v>
      </c>
      <c r="BC6" s="248" t="s">
        <v>575</v>
      </c>
      <c r="BD6" s="248" t="s">
        <v>92</v>
      </c>
    </row>
    <row r="7" s="1" customFormat="1" ht="26.25" customHeight="1">
      <c r="B7" s="23"/>
      <c r="E7" s="147" t="str">
        <f>'Rekapitulace stavby'!K6</f>
        <v>Rataje - dostavba kanalizace včetně kanalizačních přípojek a zatrubnění silničního příkopu na západním okraji obce</v>
      </c>
      <c r="F7" s="146"/>
      <c r="G7" s="146"/>
      <c r="H7" s="146"/>
      <c r="L7" s="23"/>
      <c r="AZ7" s="248" t="s">
        <v>211</v>
      </c>
      <c r="BA7" s="248" t="s">
        <v>212</v>
      </c>
      <c r="BB7" s="248" t="s">
        <v>200</v>
      </c>
      <c r="BC7" s="248" t="s">
        <v>576</v>
      </c>
      <c r="BD7" s="248" t="s">
        <v>92</v>
      </c>
    </row>
    <row r="8" s="1" customFormat="1" ht="12" customHeight="1">
      <c r="B8" s="23"/>
      <c r="D8" s="146" t="s">
        <v>111</v>
      </c>
      <c r="L8" s="23"/>
      <c r="AZ8" s="248" t="s">
        <v>214</v>
      </c>
      <c r="BA8" s="248" t="s">
        <v>215</v>
      </c>
      <c r="BB8" s="248" t="s">
        <v>44</v>
      </c>
      <c r="BC8" s="248" t="s">
        <v>577</v>
      </c>
      <c r="BD8" s="248" t="s">
        <v>92</v>
      </c>
    </row>
    <row r="9" s="2" customFormat="1" ht="16.5" customHeight="1">
      <c r="A9" s="42"/>
      <c r="B9" s="48"/>
      <c r="C9" s="42"/>
      <c r="D9" s="42"/>
      <c r="E9" s="147" t="s">
        <v>217</v>
      </c>
      <c r="F9" s="42"/>
      <c r="G9" s="42"/>
      <c r="H9" s="42"/>
      <c r="I9" s="42"/>
      <c r="J9" s="42"/>
      <c r="K9" s="42"/>
      <c r="L9" s="148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Z9" s="248" t="s">
        <v>218</v>
      </c>
      <c r="BA9" s="248" t="s">
        <v>219</v>
      </c>
      <c r="BB9" s="248" t="s">
        <v>220</v>
      </c>
      <c r="BC9" s="248" t="s">
        <v>578</v>
      </c>
      <c r="BD9" s="248" t="s">
        <v>92</v>
      </c>
    </row>
    <row r="10" s="2" customFormat="1" ht="12" customHeight="1">
      <c r="A10" s="42"/>
      <c r="B10" s="48"/>
      <c r="C10" s="42"/>
      <c r="D10" s="146" t="s">
        <v>222</v>
      </c>
      <c r="E10" s="42"/>
      <c r="F10" s="42"/>
      <c r="G10" s="42"/>
      <c r="H10" s="42"/>
      <c r="I10" s="42"/>
      <c r="J10" s="42"/>
      <c r="K10" s="42"/>
      <c r="L10" s="148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="2" customFormat="1" ht="16.5" customHeight="1">
      <c r="A11" s="42"/>
      <c r="B11" s="48"/>
      <c r="C11" s="42"/>
      <c r="D11" s="42"/>
      <c r="E11" s="149" t="s">
        <v>579</v>
      </c>
      <c r="F11" s="42"/>
      <c r="G11" s="42"/>
      <c r="H11" s="42"/>
      <c r="I11" s="42"/>
      <c r="J11" s="42"/>
      <c r="K11" s="42"/>
      <c r="L11" s="148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="2" customFormat="1">
      <c r="A12" s="42"/>
      <c r="B12" s="48"/>
      <c r="C12" s="42"/>
      <c r="D12" s="42"/>
      <c r="E12" s="42"/>
      <c r="F12" s="42"/>
      <c r="G12" s="42"/>
      <c r="H12" s="42"/>
      <c r="I12" s="42"/>
      <c r="J12" s="42"/>
      <c r="K12" s="42"/>
      <c r="L12" s="148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="2" customFormat="1" ht="12" customHeight="1">
      <c r="A13" s="42"/>
      <c r="B13" s="48"/>
      <c r="C13" s="42"/>
      <c r="D13" s="146" t="s">
        <v>18</v>
      </c>
      <c r="E13" s="42"/>
      <c r="F13" s="137" t="s">
        <v>19</v>
      </c>
      <c r="G13" s="42"/>
      <c r="H13" s="42"/>
      <c r="I13" s="146" t="s">
        <v>20</v>
      </c>
      <c r="J13" s="137" t="s">
        <v>21</v>
      </c>
      <c r="K13" s="42"/>
      <c r="L13" s="148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="2" customFormat="1" ht="12" customHeight="1">
      <c r="A14" s="42"/>
      <c r="B14" s="48"/>
      <c r="C14" s="42"/>
      <c r="D14" s="146" t="s">
        <v>22</v>
      </c>
      <c r="E14" s="42"/>
      <c r="F14" s="137" t="s">
        <v>23</v>
      </c>
      <c r="G14" s="42"/>
      <c r="H14" s="42"/>
      <c r="I14" s="146" t="s">
        <v>24</v>
      </c>
      <c r="J14" s="150" t="str">
        <f>'Rekapitulace stavby'!AN8</f>
        <v>11. 3. 2025</v>
      </c>
      <c r="K14" s="42"/>
      <c r="L14" s="148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="2" customFormat="1" ht="21.84" customHeight="1">
      <c r="A15" s="42"/>
      <c r="B15" s="48"/>
      <c r="C15" s="42"/>
      <c r="D15" s="249" t="s">
        <v>26</v>
      </c>
      <c r="E15" s="42"/>
      <c r="F15" s="250" t="s">
        <v>27</v>
      </c>
      <c r="G15" s="42"/>
      <c r="H15" s="42"/>
      <c r="I15" s="249" t="s">
        <v>28</v>
      </c>
      <c r="J15" s="250" t="s">
        <v>29</v>
      </c>
      <c r="K15" s="42"/>
      <c r="L15" s="148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="2" customFormat="1" ht="12" customHeight="1">
      <c r="A16" s="42"/>
      <c r="B16" s="48"/>
      <c r="C16" s="42"/>
      <c r="D16" s="146" t="s">
        <v>30</v>
      </c>
      <c r="E16" s="42"/>
      <c r="F16" s="42"/>
      <c r="G16" s="42"/>
      <c r="H16" s="42"/>
      <c r="I16" s="146" t="s">
        <v>31</v>
      </c>
      <c r="J16" s="137" t="s">
        <v>32</v>
      </c>
      <c r="K16" s="42"/>
      <c r="L16" s="148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="2" customFormat="1" ht="18" customHeight="1">
      <c r="A17" s="42"/>
      <c r="B17" s="48"/>
      <c r="C17" s="42"/>
      <c r="D17" s="42"/>
      <c r="E17" s="137" t="s">
        <v>33</v>
      </c>
      <c r="F17" s="42"/>
      <c r="G17" s="42"/>
      <c r="H17" s="42"/>
      <c r="I17" s="146" t="s">
        <v>34</v>
      </c>
      <c r="J17" s="137" t="s">
        <v>35</v>
      </c>
      <c r="K17" s="42"/>
      <c r="L17" s="148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="2" customFormat="1" ht="6.96" customHeight="1">
      <c r="A18" s="42"/>
      <c r="B18" s="48"/>
      <c r="C18" s="42"/>
      <c r="D18" s="42"/>
      <c r="E18" s="42"/>
      <c r="F18" s="42"/>
      <c r="G18" s="42"/>
      <c r="H18" s="42"/>
      <c r="I18" s="42"/>
      <c r="J18" s="42"/>
      <c r="K18" s="42"/>
      <c r="L18" s="148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="2" customFormat="1" ht="12" customHeight="1">
      <c r="A19" s="42"/>
      <c r="B19" s="48"/>
      <c r="C19" s="42"/>
      <c r="D19" s="146" t="s">
        <v>36</v>
      </c>
      <c r="E19" s="42"/>
      <c r="F19" s="42"/>
      <c r="G19" s="42"/>
      <c r="H19" s="42"/>
      <c r="I19" s="146" t="s">
        <v>31</v>
      </c>
      <c r="J19" s="36" t="str">
        <f>'Rekapitulace stavby'!AN13</f>
        <v>Vyplň údaj</v>
      </c>
      <c r="K19" s="42"/>
      <c r="L19" s="148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="2" customFormat="1" ht="18" customHeight="1">
      <c r="A20" s="42"/>
      <c r="B20" s="48"/>
      <c r="C20" s="42"/>
      <c r="D20" s="42"/>
      <c r="E20" s="36" t="str">
        <f>'Rekapitulace stavby'!E14</f>
        <v>Vyplň údaj</v>
      </c>
      <c r="F20" s="137"/>
      <c r="G20" s="137"/>
      <c r="H20" s="137"/>
      <c r="I20" s="146" t="s">
        <v>34</v>
      </c>
      <c r="J20" s="36" t="str">
        <f>'Rekapitulace stavby'!AN14</f>
        <v>Vyplň údaj</v>
      </c>
      <c r="K20" s="42"/>
      <c r="L20" s="148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="2" customFormat="1" ht="6.96" customHeight="1">
      <c r="A21" s="42"/>
      <c r="B21" s="48"/>
      <c r="C21" s="42"/>
      <c r="D21" s="42"/>
      <c r="E21" s="42"/>
      <c r="F21" s="42"/>
      <c r="G21" s="42"/>
      <c r="H21" s="42"/>
      <c r="I21" s="42"/>
      <c r="J21" s="42"/>
      <c r="K21" s="42"/>
      <c r="L21" s="148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="2" customFormat="1" ht="12" customHeight="1">
      <c r="A22" s="42"/>
      <c r="B22" s="48"/>
      <c r="C22" s="42"/>
      <c r="D22" s="146" t="s">
        <v>38</v>
      </c>
      <c r="E22" s="42"/>
      <c r="F22" s="42"/>
      <c r="G22" s="42"/>
      <c r="H22" s="42"/>
      <c r="I22" s="146" t="s">
        <v>31</v>
      </c>
      <c r="J22" s="137" t="s">
        <v>39</v>
      </c>
      <c r="K22" s="42"/>
      <c r="L22" s="148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="2" customFormat="1" ht="18" customHeight="1">
      <c r="A23" s="42"/>
      <c r="B23" s="48"/>
      <c r="C23" s="42"/>
      <c r="D23" s="42"/>
      <c r="E23" s="137" t="s">
        <v>40</v>
      </c>
      <c r="F23" s="42"/>
      <c r="G23" s="42"/>
      <c r="H23" s="42"/>
      <c r="I23" s="146" t="s">
        <v>34</v>
      </c>
      <c r="J23" s="137" t="s">
        <v>41</v>
      </c>
      <c r="K23" s="42"/>
      <c r="L23" s="148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="2" customFormat="1" ht="6.96" customHeight="1">
      <c r="A24" s="42"/>
      <c r="B24" s="48"/>
      <c r="C24" s="42"/>
      <c r="D24" s="42"/>
      <c r="E24" s="42"/>
      <c r="F24" s="42"/>
      <c r="G24" s="42"/>
      <c r="H24" s="42"/>
      <c r="I24" s="42"/>
      <c r="J24" s="42"/>
      <c r="K24" s="42"/>
      <c r="L24" s="148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="2" customFormat="1" ht="12" customHeight="1">
      <c r="A25" s="42"/>
      <c r="B25" s="48"/>
      <c r="C25" s="42"/>
      <c r="D25" s="146" t="s">
        <v>43</v>
      </c>
      <c r="E25" s="42"/>
      <c r="F25" s="42"/>
      <c r="G25" s="42"/>
      <c r="H25" s="42"/>
      <c r="I25" s="146" t="s">
        <v>31</v>
      </c>
      <c r="J25" s="137" t="s">
        <v>44</v>
      </c>
      <c r="K25" s="42"/>
      <c r="L25" s="148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="2" customFormat="1" ht="18" customHeight="1">
      <c r="A26" s="42"/>
      <c r="B26" s="48"/>
      <c r="C26" s="42"/>
      <c r="D26" s="42"/>
      <c r="E26" s="137" t="s">
        <v>45</v>
      </c>
      <c r="F26" s="42"/>
      <c r="G26" s="42"/>
      <c r="H26" s="42"/>
      <c r="I26" s="146" t="s">
        <v>34</v>
      </c>
      <c r="J26" s="137" t="s">
        <v>44</v>
      </c>
      <c r="K26" s="42"/>
      <c r="L26" s="148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="2" customFormat="1" ht="6.96" customHeight="1">
      <c r="A27" s="42"/>
      <c r="B27" s="48"/>
      <c r="C27" s="42"/>
      <c r="D27" s="42"/>
      <c r="E27" s="42"/>
      <c r="F27" s="42"/>
      <c r="G27" s="42"/>
      <c r="H27" s="42"/>
      <c r="I27" s="42"/>
      <c r="J27" s="42"/>
      <c r="K27" s="42"/>
      <c r="L27" s="148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</row>
    <row r="28" s="2" customFormat="1" ht="12" customHeight="1">
      <c r="A28" s="42"/>
      <c r="B28" s="48"/>
      <c r="C28" s="42"/>
      <c r="D28" s="146" t="s">
        <v>46</v>
      </c>
      <c r="E28" s="42"/>
      <c r="F28" s="42"/>
      <c r="G28" s="42"/>
      <c r="H28" s="42"/>
      <c r="I28" s="42"/>
      <c r="J28" s="42"/>
      <c r="K28" s="42"/>
      <c r="L28" s="148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="8" customFormat="1" ht="16.5" customHeight="1">
      <c r="A29" s="151"/>
      <c r="B29" s="152"/>
      <c r="C29" s="151"/>
      <c r="D29" s="151"/>
      <c r="E29" s="153" t="s">
        <v>44</v>
      </c>
      <c r="F29" s="153"/>
      <c r="G29" s="153"/>
      <c r="H29" s="153"/>
      <c r="I29" s="151"/>
      <c r="J29" s="151"/>
      <c r="K29" s="151"/>
      <c r="L29" s="154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</row>
    <row r="30" s="2" customFormat="1" ht="6.96" customHeight="1">
      <c r="A30" s="42"/>
      <c r="B30" s="48"/>
      <c r="C30" s="42"/>
      <c r="D30" s="42"/>
      <c r="E30" s="42"/>
      <c r="F30" s="42"/>
      <c r="G30" s="42"/>
      <c r="H30" s="42"/>
      <c r="I30" s="42"/>
      <c r="J30" s="42"/>
      <c r="K30" s="42"/>
      <c r="L30" s="148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="2" customFormat="1" ht="6.96" customHeight="1">
      <c r="A31" s="42"/>
      <c r="B31" s="48"/>
      <c r="C31" s="42"/>
      <c r="D31" s="155"/>
      <c r="E31" s="155"/>
      <c r="F31" s="155"/>
      <c r="G31" s="155"/>
      <c r="H31" s="155"/>
      <c r="I31" s="155"/>
      <c r="J31" s="155"/>
      <c r="K31" s="155"/>
      <c r="L31" s="148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="2" customFormat="1" ht="25.44" customHeight="1">
      <c r="A32" s="42"/>
      <c r="B32" s="48"/>
      <c r="C32" s="42"/>
      <c r="D32" s="156" t="s">
        <v>48</v>
      </c>
      <c r="E32" s="42"/>
      <c r="F32" s="42"/>
      <c r="G32" s="42"/>
      <c r="H32" s="42"/>
      <c r="I32" s="42"/>
      <c r="J32" s="157">
        <f>ROUND(J93, 2)</f>
        <v>0</v>
      </c>
      <c r="K32" s="42"/>
      <c r="L32" s="148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="2" customFormat="1" ht="6.96" customHeight="1">
      <c r="A33" s="42"/>
      <c r="B33" s="48"/>
      <c r="C33" s="42"/>
      <c r="D33" s="155"/>
      <c r="E33" s="155"/>
      <c r="F33" s="155"/>
      <c r="G33" s="155"/>
      <c r="H33" s="155"/>
      <c r="I33" s="155"/>
      <c r="J33" s="155"/>
      <c r="K33" s="155"/>
      <c r="L33" s="148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="2" customFormat="1" ht="14.4" customHeight="1">
      <c r="A34" s="42"/>
      <c r="B34" s="48"/>
      <c r="C34" s="42"/>
      <c r="D34" s="42"/>
      <c r="E34" s="42"/>
      <c r="F34" s="158" t="s">
        <v>50</v>
      </c>
      <c r="G34" s="42"/>
      <c r="H34" s="42"/>
      <c r="I34" s="158" t="s">
        <v>49</v>
      </c>
      <c r="J34" s="158" t="s">
        <v>51</v>
      </c>
      <c r="K34" s="42"/>
      <c r="L34" s="148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s="2" customFormat="1" ht="14.4" customHeight="1">
      <c r="A35" s="42"/>
      <c r="B35" s="48"/>
      <c r="C35" s="42"/>
      <c r="D35" s="159" t="s">
        <v>52</v>
      </c>
      <c r="E35" s="146" t="s">
        <v>53</v>
      </c>
      <c r="F35" s="160">
        <f>ROUND((SUM(BE93:BE372)),  2)</f>
        <v>0</v>
      </c>
      <c r="G35" s="42"/>
      <c r="H35" s="42"/>
      <c r="I35" s="161">
        <v>0.20999999999999999</v>
      </c>
      <c r="J35" s="160">
        <f>ROUND(((SUM(BE93:BE372))*I35),  2)</f>
        <v>0</v>
      </c>
      <c r="K35" s="42"/>
      <c r="L35" s="148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s="2" customFormat="1" ht="14.4" customHeight="1">
      <c r="A36" s="42"/>
      <c r="B36" s="48"/>
      <c r="C36" s="42"/>
      <c r="D36" s="42"/>
      <c r="E36" s="146" t="s">
        <v>54</v>
      </c>
      <c r="F36" s="160">
        <f>ROUND((SUM(BF93:BF372)),  2)</f>
        <v>0</v>
      </c>
      <c r="G36" s="42"/>
      <c r="H36" s="42"/>
      <c r="I36" s="161">
        <v>0.12</v>
      </c>
      <c r="J36" s="160">
        <f>ROUND(((SUM(BF93:BF372))*I36),  2)</f>
        <v>0</v>
      </c>
      <c r="K36" s="42"/>
      <c r="L36" s="148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hidden="1" s="2" customFormat="1" ht="14.4" customHeight="1">
      <c r="A37" s="42"/>
      <c r="B37" s="48"/>
      <c r="C37" s="42"/>
      <c r="D37" s="42"/>
      <c r="E37" s="146" t="s">
        <v>55</v>
      </c>
      <c r="F37" s="160">
        <f>ROUND((SUM(BG93:BG372)),  2)</f>
        <v>0</v>
      </c>
      <c r="G37" s="42"/>
      <c r="H37" s="42"/>
      <c r="I37" s="161">
        <v>0.20999999999999999</v>
      </c>
      <c r="J37" s="160">
        <f>0</f>
        <v>0</v>
      </c>
      <c r="K37" s="42"/>
      <c r="L37" s="148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hidden="1" s="2" customFormat="1" ht="14.4" customHeight="1">
      <c r="A38" s="42"/>
      <c r="B38" s="48"/>
      <c r="C38" s="42"/>
      <c r="D38" s="42"/>
      <c r="E38" s="146" t="s">
        <v>56</v>
      </c>
      <c r="F38" s="160">
        <f>ROUND((SUM(BH93:BH372)),  2)</f>
        <v>0</v>
      </c>
      <c r="G38" s="42"/>
      <c r="H38" s="42"/>
      <c r="I38" s="161">
        <v>0.12</v>
      </c>
      <c r="J38" s="160">
        <f>0</f>
        <v>0</v>
      </c>
      <c r="K38" s="42"/>
      <c r="L38" s="148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hidden="1" s="2" customFormat="1" ht="14.4" customHeight="1">
      <c r="A39" s="42"/>
      <c r="B39" s="48"/>
      <c r="C39" s="42"/>
      <c r="D39" s="42"/>
      <c r="E39" s="146" t="s">
        <v>57</v>
      </c>
      <c r="F39" s="160">
        <f>ROUND((SUM(BI93:BI372)),  2)</f>
        <v>0</v>
      </c>
      <c r="G39" s="42"/>
      <c r="H39" s="42"/>
      <c r="I39" s="161">
        <v>0</v>
      </c>
      <c r="J39" s="160">
        <f>0</f>
        <v>0</v>
      </c>
      <c r="K39" s="42"/>
      <c r="L39" s="148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="2" customFormat="1" ht="6.96" customHeight="1">
      <c r="A40" s="42"/>
      <c r="B40" s="48"/>
      <c r="C40" s="42"/>
      <c r="D40" s="42"/>
      <c r="E40" s="42"/>
      <c r="F40" s="42"/>
      <c r="G40" s="42"/>
      <c r="H40" s="42"/>
      <c r="I40" s="42"/>
      <c r="J40" s="42"/>
      <c r="K40" s="42"/>
      <c r="L40" s="148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1" s="2" customFormat="1" ht="25.44" customHeight="1">
      <c r="A41" s="42"/>
      <c r="B41" s="48"/>
      <c r="C41" s="162"/>
      <c r="D41" s="163" t="s">
        <v>58</v>
      </c>
      <c r="E41" s="164"/>
      <c r="F41" s="164"/>
      <c r="G41" s="165" t="s">
        <v>59</v>
      </c>
      <c r="H41" s="166" t="s">
        <v>60</v>
      </c>
      <c r="I41" s="164"/>
      <c r="J41" s="167">
        <f>SUM(J32:J39)</f>
        <v>0</v>
      </c>
      <c r="K41" s="168"/>
      <c r="L41" s="148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</row>
    <row r="42" s="2" customFormat="1" ht="14.4" customHeight="1">
      <c r="A42" s="42"/>
      <c r="B42" s="169"/>
      <c r="C42" s="170"/>
      <c r="D42" s="170"/>
      <c r="E42" s="170"/>
      <c r="F42" s="170"/>
      <c r="G42" s="170"/>
      <c r="H42" s="170"/>
      <c r="I42" s="170"/>
      <c r="J42" s="170"/>
      <c r="K42" s="170"/>
      <c r="L42" s="148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</row>
    <row r="46" s="2" customFormat="1" ht="6.96" customHeight="1">
      <c r="A46" s="42"/>
      <c r="B46" s="171"/>
      <c r="C46" s="172"/>
      <c r="D46" s="172"/>
      <c r="E46" s="172"/>
      <c r="F46" s="172"/>
      <c r="G46" s="172"/>
      <c r="H46" s="172"/>
      <c r="I46" s="172"/>
      <c r="J46" s="172"/>
      <c r="K46" s="172"/>
      <c r="L46" s="148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="2" customFormat="1" ht="24.96" customHeight="1">
      <c r="A47" s="42"/>
      <c r="B47" s="43"/>
      <c r="C47" s="26" t="s">
        <v>113</v>
      </c>
      <c r="D47" s="44"/>
      <c r="E47" s="44"/>
      <c r="F47" s="44"/>
      <c r="G47" s="44"/>
      <c r="H47" s="44"/>
      <c r="I47" s="44"/>
      <c r="J47" s="44"/>
      <c r="K47" s="44"/>
      <c r="L47" s="148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="2" customFormat="1" ht="6.96" customHeight="1">
      <c r="A48" s="42"/>
      <c r="B48" s="43"/>
      <c r="C48" s="44"/>
      <c r="D48" s="44"/>
      <c r="E48" s="44"/>
      <c r="F48" s="44"/>
      <c r="G48" s="44"/>
      <c r="H48" s="44"/>
      <c r="I48" s="44"/>
      <c r="J48" s="44"/>
      <c r="K48" s="44"/>
      <c r="L48" s="148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="2" customFormat="1" ht="12" customHeight="1">
      <c r="A49" s="42"/>
      <c r="B49" s="43"/>
      <c r="C49" s="35" t="s">
        <v>16</v>
      </c>
      <c r="D49" s="44"/>
      <c r="E49" s="44"/>
      <c r="F49" s="44"/>
      <c r="G49" s="44"/>
      <c r="H49" s="44"/>
      <c r="I49" s="44"/>
      <c r="J49" s="44"/>
      <c r="K49" s="44"/>
      <c r="L49" s="148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="2" customFormat="1" ht="26.25" customHeight="1">
      <c r="A50" s="42"/>
      <c r="B50" s="43"/>
      <c r="C50" s="44"/>
      <c r="D50" s="44"/>
      <c r="E50" s="173" t="str">
        <f>E7</f>
        <v>Rataje - dostavba kanalizace včetně kanalizačních přípojek a zatrubnění silničního příkopu na západním okraji obce</v>
      </c>
      <c r="F50" s="35"/>
      <c r="G50" s="35"/>
      <c r="H50" s="35"/>
      <c r="I50" s="44"/>
      <c r="J50" s="44"/>
      <c r="K50" s="44"/>
      <c r="L50" s="148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="1" customFormat="1" ht="12" customHeight="1">
      <c r="B51" s="24"/>
      <c r="C51" s="35" t="s">
        <v>111</v>
      </c>
      <c r="D51" s="25"/>
      <c r="E51" s="25"/>
      <c r="F51" s="25"/>
      <c r="G51" s="25"/>
      <c r="H51" s="25"/>
      <c r="I51" s="25"/>
      <c r="J51" s="25"/>
      <c r="K51" s="25"/>
      <c r="L51" s="23"/>
    </row>
    <row r="52" s="2" customFormat="1" ht="16.5" customHeight="1">
      <c r="A52" s="42"/>
      <c r="B52" s="43"/>
      <c r="C52" s="44"/>
      <c r="D52" s="44"/>
      <c r="E52" s="173" t="s">
        <v>217</v>
      </c>
      <c r="F52" s="44"/>
      <c r="G52" s="44"/>
      <c r="H52" s="44"/>
      <c r="I52" s="44"/>
      <c r="J52" s="44"/>
      <c r="K52" s="44"/>
      <c r="L52" s="148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="2" customFormat="1" ht="12" customHeight="1">
      <c r="A53" s="42"/>
      <c r="B53" s="43"/>
      <c r="C53" s="35" t="s">
        <v>222</v>
      </c>
      <c r="D53" s="44"/>
      <c r="E53" s="44"/>
      <c r="F53" s="44"/>
      <c r="G53" s="44"/>
      <c r="H53" s="44"/>
      <c r="I53" s="44"/>
      <c r="J53" s="44"/>
      <c r="K53" s="44"/>
      <c r="L53" s="148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="2" customFormat="1" ht="16.5" customHeight="1">
      <c r="A54" s="42"/>
      <c r="B54" s="43"/>
      <c r="C54" s="44"/>
      <c r="D54" s="44"/>
      <c r="E54" s="73" t="str">
        <f>E11</f>
        <v>SO-01.2 - Splašková kanalizace - přípojky</v>
      </c>
      <c r="F54" s="44"/>
      <c r="G54" s="44"/>
      <c r="H54" s="44"/>
      <c r="I54" s="44"/>
      <c r="J54" s="44"/>
      <c r="K54" s="44"/>
      <c r="L54" s="148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="2" customFormat="1" ht="6.96" customHeight="1">
      <c r="A55" s="42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148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="2" customFormat="1" ht="12" customHeight="1">
      <c r="A56" s="42"/>
      <c r="B56" s="43"/>
      <c r="C56" s="35" t="s">
        <v>22</v>
      </c>
      <c r="D56" s="44"/>
      <c r="E56" s="44"/>
      <c r="F56" s="30" t="str">
        <f>F14</f>
        <v>Rataje</v>
      </c>
      <c r="G56" s="44"/>
      <c r="H56" s="44"/>
      <c r="I56" s="35" t="s">
        <v>24</v>
      </c>
      <c r="J56" s="76" t="str">
        <f>IF(J14="","",J14)</f>
        <v>11. 3. 2025</v>
      </c>
      <c r="K56" s="44"/>
      <c r="L56" s="148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="2" customFormat="1" ht="6.96" customHeight="1">
      <c r="A57" s="42"/>
      <c r="B57" s="43"/>
      <c r="C57" s="44"/>
      <c r="D57" s="44"/>
      <c r="E57" s="44"/>
      <c r="F57" s="44"/>
      <c r="G57" s="44"/>
      <c r="H57" s="44"/>
      <c r="I57" s="44"/>
      <c r="J57" s="44"/>
      <c r="K57" s="44"/>
      <c r="L57" s="148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="2" customFormat="1" ht="15.15" customHeight="1">
      <c r="A58" s="42"/>
      <c r="B58" s="43"/>
      <c r="C58" s="35" t="s">
        <v>30</v>
      </c>
      <c r="D58" s="44"/>
      <c r="E58" s="44"/>
      <c r="F58" s="30" t="str">
        <f>E17</f>
        <v>Obec Rataje</v>
      </c>
      <c r="G58" s="44"/>
      <c r="H58" s="44"/>
      <c r="I58" s="35" t="s">
        <v>38</v>
      </c>
      <c r="J58" s="40" t="str">
        <f>E23</f>
        <v>VAK projekt s.r.o.</v>
      </c>
      <c r="K58" s="44"/>
      <c r="L58" s="148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="2" customFormat="1" ht="25.65" customHeight="1">
      <c r="A59" s="42"/>
      <c r="B59" s="43"/>
      <c r="C59" s="35" t="s">
        <v>36</v>
      </c>
      <c r="D59" s="44"/>
      <c r="E59" s="44"/>
      <c r="F59" s="30" t="str">
        <f>IF(E20="","",E20)</f>
        <v>Vyplň údaj</v>
      </c>
      <c r="G59" s="44"/>
      <c r="H59" s="44"/>
      <c r="I59" s="35" t="s">
        <v>43</v>
      </c>
      <c r="J59" s="40" t="str">
        <f>E26</f>
        <v>Ing. Martina Zamlinská</v>
      </c>
      <c r="K59" s="44"/>
      <c r="L59" s="148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</row>
    <row r="60" s="2" customFormat="1" ht="10.32" customHeight="1">
      <c r="A60" s="42"/>
      <c r="B60" s="43"/>
      <c r="C60" s="44"/>
      <c r="D60" s="44"/>
      <c r="E60" s="44"/>
      <c r="F60" s="44"/>
      <c r="G60" s="44"/>
      <c r="H60" s="44"/>
      <c r="I60" s="44"/>
      <c r="J60" s="44"/>
      <c r="K60" s="44"/>
      <c r="L60" s="148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</row>
    <row r="61" s="2" customFormat="1" ht="29.28" customHeight="1">
      <c r="A61" s="42"/>
      <c r="B61" s="43"/>
      <c r="C61" s="174" t="s">
        <v>114</v>
      </c>
      <c r="D61" s="175"/>
      <c r="E61" s="175"/>
      <c r="F61" s="175"/>
      <c r="G61" s="175"/>
      <c r="H61" s="175"/>
      <c r="I61" s="175"/>
      <c r="J61" s="176" t="s">
        <v>115</v>
      </c>
      <c r="K61" s="175"/>
      <c r="L61" s="148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</row>
    <row r="62" s="2" customFormat="1" ht="10.32" customHeight="1">
      <c r="A62" s="42"/>
      <c r="B62" s="43"/>
      <c r="C62" s="44"/>
      <c r="D62" s="44"/>
      <c r="E62" s="44"/>
      <c r="F62" s="44"/>
      <c r="G62" s="44"/>
      <c r="H62" s="44"/>
      <c r="I62" s="44"/>
      <c r="J62" s="44"/>
      <c r="K62" s="44"/>
      <c r="L62" s="148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</row>
    <row r="63" s="2" customFormat="1" ht="22.8" customHeight="1">
      <c r="A63" s="42"/>
      <c r="B63" s="43"/>
      <c r="C63" s="177" t="s">
        <v>80</v>
      </c>
      <c r="D63" s="44"/>
      <c r="E63" s="44"/>
      <c r="F63" s="44"/>
      <c r="G63" s="44"/>
      <c r="H63" s="44"/>
      <c r="I63" s="44"/>
      <c r="J63" s="106">
        <f>J93</f>
        <v>0</v>
      </c>
      <c r="K63" s="44"/>
      <c r="L63" s="148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U63" s="20" t="s">
        <v>116</v>
      </c>
    </row>
    <row r="64" s="9" customFormat="1" ht="24.96" customHeight="1">
      <c r="A64" s="9"/>
      <c r="B64" s="178"/>
      <c r="C64" s="179"/>
      <c r="D64" s="180" t="s">
        <v>224</v>
      </c>
      <c r="E64" s="181"/>
      <c r="F64" s="181"/>
      <c r="G64" s="181"/>
      <c r="H64" s="181"/>
      <c r="I64" s="181"/>
      <c r="J64" s="182">
        <f>J94</f>
        <v>0</v>
      </c>
      <c r="K64" s="179"/>
      <c r="L64" s="183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</row>
    <row r="65" s="10" customFormat="1" ht="19.92" customHeight="1">
      <c r="A65" s="10"/>
      <c r="B65" s="184"/>
      <c r="C65" s="129"/>
      <c r="D65" s="185" t="s">
        <v>225</v>
      </c>
      <c r="E65" s="186"/>
      <c r="F65" s="186"/>
      <c r="G65" s="186"/>
      <c r="H65" s="186"/>
      <c r="I65" s="186"/>
      <c r="J65" s="187">
        <f>J95</f>
        <v>0</v>
      </c>
      <c r="K65" s="129"/>
      <c r="L65" s="18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4"/>
      <c r="C66" s="129"/>
      <c r="D66" s="185" t="s">
        <v>226</v>
      </c>
      <c r="E66" s="186"/>
      <c r="F66" s="186"/>
      <c r="G66" s="186"/>
      <c r="H66" s="186"/>
      <c r="I66" s="186"/>
      <c r="J66" s="187">
        <f>J272</f>
        <v>0</v>
      </c>
      <c r="K66" s="129"/>
      <c r="L66" s="18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4"/>
      <c r="C67" s="129"/>
      <c r="D67" s="185" t="s">
        <v>227</v>
      </c>
      <c r="E67" s="186"/>
      <c r="F67" s="186"/>
      <c r="G67" s="186"/>
      <c r="H67" s="186"/>
      <c r="I67" s="186"/>
      <c r="J67" s="187">
        <f>J293</f>
        <v>0</v>
      </c>
      <c r="K67" s="129"/>
      <c r="L67" s="18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4"/>
      <c r="C68" s="129"/>
      <c r="D68" s="185" t="s">
        <v>228</v>
      </c>
      <c r="E68" s="186"/>
      <c r="F68" s="186"/>
      <c r="G68" s="186"/>
      <c r="H68" s="186"/>
      <c r="I68" s="186"/>
      <c r="J68" s="187">
        <f>J305</f>
        <v>0</v>
      </c>
      <c r="K68" s="129"/>
      <c r="L68" s="18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84"/>
      <c r="C69" s="129"/>
      <c r="D69" s="185" t="s">
        <v>229</v>
      </c>
      <c r="E69" s="186"/>
      <c r="F69" s="186"/>
      <c r="G69" s="186"/>
      <c r="H69" s="186"/>
      <c r="I69" s="186"/>
      <c r="J69" s="187">
        <f>J320</f>
        <v>0</v>
      </c>
      <c r="K69" s="129"/>
      <c r="L69" s="18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84"/>
      <c r="C70" s="129"/>
      <c r="D70" s="185" t="s">
        <v>580</v>
      </c>
      <c r="E70" s="186"/>
      <c r="F70" s="186"/>
      <c r="G70" s="186"/>
      <c r="H70" s="186"/>
      <c r="I70" s="186"/>
      <c r="J70" s="187">
        <f>J366</f>
        <v>0</v>
      </c>
      <c r="K70" s="129"/>
      <c r="L70" s="18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84"/>
      <c r="C71" s="129"/>
      <c r="D71" s="185" t="s">
        <v>231</v>
      </c>
      <c r="E71" s="186"/>
      <c r="F71" s="186"/>
      <c r="G71" s="186"/>
      <c r="H71" s="186"/>
      <c r="I71" s="186"/>
      <c r="J71" s="187">
        <f>J370</f>
        <v>0</v>
      </c>
      <c r="K71" s="129"/>
      <c r="L71" s="18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2" customFormat="1" ht="21.84" customHeight="1">
      <c r="A72" s="42"/>
      <c r="B72" s="43"/>
      <c r="C72" s="44"/>
      <c r="D72" s="44"/>
      <c r="E72" s="44"/>
      <c r="F72" s="44"/>
      <c r="G72" s="44"/>
      <c r="H72" s="44"/>
      <c r="I72" s="44"/>
      <c r="J72" s="44"/>
      <c r="K72" s="44"/>
      <c r="L72" s="148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</row>
    <row r="73" s="2" customFormat="1" ht="6.96" customHeight="1">
      <c r="A73" s="42"/>
      <c r="B73" s="63"/>
      <c r="C73" s="64"/>
      <c r="D73" s="64"/>
      <c r="E73" s="64"/>
      <c r="F73" s="64"/>
      <c r="G73" s="64"/>
      <c r="H73" s="64"/>
      <c r="I73" s="64"/>
      <c r="J73" s="64"/>
      <c r="K73" s="64"/>
      <c r="L73" s="148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</row>
    <row r="77" s="2" customFormat="1" ht="6.96" customHeight="1">
      <c r="A77" s="42"/>
      <c r="B77" s="65"/>
      <c r="C77" s="66"/>
      <c r="D77" s="66"/>
      <c r="E77" s="66"/>
      <c r="F77" s="66"/>
      <c r="G77" s="66"/>
      <c r="H77" s="66"/>
      <c r="I77" s="66"/>
      <c r="J77" s="66"/>
      <c r="K77" s="66"/>
      <c r="L77" s="148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</row>
    <row r="78" s="2" customFormat="1" ht="24.96" customHeight="1">
      <c r="A78" s="42"/>
      <c r="B78" s="43"/>
      <c r="C78" s="26" t="s">
        <v>121</v>
      </c>
      <c r="D78" s="44"/>
      <c r="E78" s="44"/>
      <c r="F78" s="44"/>
      <c r="G78" s="44"/>
      <c r="H78" s="44"/>
      <c r="I78" s="44"/>
      <c r="J78" s="44"/>
      <c r="K78" s="44"/>
      <c r="L78" s="148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</row>
    <row r="79" s="2" customFormat="1" ht="6.96" customHeight="1">
      <c r="A79" s="42"/>
      <c r="B79" s="43"/>
      <c r="C79" s="44"/>
      <c r="D79" s="44"/>
      <c r="E79" s="44"/>
      <c r="F79" s="44"/>
      <c r="G79" s="44"/>
      <c r="H79" s="44"/>
      <c r="I79" s="44"/>
      <c r="J79" s="44"/>
      <c r="K79" s="44"/>
      <c r="L79" s="148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="2" customFormat="1" ht="12" customHeight="1">
      <c r="A80" s="42"/>
      <c r="B80" s="43"/>
      <c r="C80" s="35" t="s">
        <v>16</v>
      </c>
      <c r="D80" s="44"/>
      <c r="E80" s="44"/>
      <c r="F80" s="44"/>
      <c r="G80" s="44"/>
      <c r="H80" s="44"/>
      <c r="I80" s="44"/>
      <c r="J80" s="44"/>
      <c r="K80" s="44"/>
      <c r="L80" s="148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="2" customFormat="1" ht="26.25" customHeight="1">
      <c r="A81" s="42"/>
      <c r="B81" s="43"/>
      <c r="C81" s="44"/>
      <c r="D81" s="44"/>
      <c r="E81" s="173" t="str">
        <f>E7</f>
        <v>Rataje - dostavba kanalizace včetně kanalizačních přípojek a zatrubnění silničního příkopu na západním okraji obce</v>
      </c>
      <c r="F81" s="35"/>
      <c r="G81" s="35"/>
      <c r="H81" s="35"/>
      <c r="I81" s="44"/>
      <c r="J81" s="44"/>
      <c r="K81" s="44"/>
      <c r="L81" s="148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="1" customFormat="1" ht="12" customHeight="1">
      <c r="B82" s="24"/>
      <c r="C82" s="35" t="s">
        <v>111</v>
      </c>
      <c r="D82" s="25"/>
      <c r="E82" s="25"/>
      <c r="F82" s="25"/>
      <c r="G82" s="25"/>
      <c r="H82" s="25"/>
      <c r="I82" s="25"/>
      <c r="J82" s="25"/>
      <c r="K82" s="25"/>
      <c r="L82" s="23"/>
    </row>
    <row r="83" s="2" customFormat="1" ht="16.5" customHeight="1">
      <c r="A83" s="42"/>
      <c r="B83" s="43"/>
      <c r="C83" s="44"/>
      <c r="D83" s="44"/>
      <c r="E83" s="173" t="s">
        <v>217</v>
      </c>
      <c r="F83" s="44"/>
      <c r="G83" s="44"/>
      <c r="H83" s="44"/>
      <c r="I83" s="44"/>
      <c r="J83" s="44"/>
      <c r="K83" s="44"/>
      <c r="L83" s="148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</row>
    <row r="84" s="2" customFormat="1" ht="12" customHeight="1">
      <c r="A84" s="42"/>
      <c r="B84" s="43"/>
      <c r="C84" s="35" t="s">
        <v>222</v>
      </c>
      <c r="D84" s="44"/>
      <c r="E84" s="44"/>
      <c r="F84" s="44"/>
      <c r="G84" s="44"/>
      <c r="H84" s="44"/>
      <c r="I84" s="44"/>
      <c r="J84" s="44"/>
      <c r="K84" s="44"/>
      <c r="L84" s="148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</row>
    <row r="85" s="2" customFormat="1" ht="16.5" customHeight="1">
      <c r="A85" s="42"/>
      <c r="B85" s="43"/>
      <c r="C85" s="44"/>
      <c r="D85" s="44"/>
      <c r="E85" s="73" t="str">
        <f>E11</f>
        <v>SO-01.2 - Splašková kanalizace - přípojky</v>
      </c>
      <c r="F85" s="44"/>
      <c r="G85" s="44"/>
      <c r="H85" s="44"/>
      <c r="I85" s="44"/>
      <c r="J85" s="44"/>
      <c r="K85" s="44"/>
      <c r="L85" s="148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</row>
    <row r="86" s="2" customFormat="1" ht="6.96" customHeight="1">
      <c r="A86" s="42"/>
      <c r="B86" s="43"/>
      <c r="C86" s="44"/>
      <c r="D86" s="44"/>
      <c r="E86" s="44"/>
      <c r="F86" s="44"/>
      <c r="G86" s="44"/>
      <c r="H86" s="44"/>
      <c r="I86" s="44"/>
      <c r="J86" s="44"/>
      <c r="K86" s="44"/>
      <c r="L86" s="148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</row>
    <row r="87" s="2" customFormat="1" ht="12" customHeight="1">
      <c r="A87" s="42"/>
      <c r="B87" s="43"/>
      <c r="C87" s="35" t="s">
        <v>22</v>
      </c>
      <c r="D87" s="44"/>
      <c r="E87" s="44"/>
      <c r="F87" s="30" t="str">
        <f>F14</f>
        <v>Rataje</v>
      </c>
      <c r="G87" s="44"/>
      <c r="H87" s="44"/>
      <c r="I87" s="35" t="s">
        <v>24</v>
      </c>
      <c r="J87" s="76" t="str">
        <f>IF(J14="","",J14)</f>
        <v>11. 3. 2025</v>
      </c>
      <c r="K87" s="44"/>
      <c r="L87" s="148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</row>
    <row r="88" s="2" customFormat="1" ht="6.96" customHeight="1">
      <c r="A88" s="42"/>
      <c r="B88" s="43"/>
      <c r="C88" s="44"/>
      <c r="D88" s="44"/>
      <c r="E88" s="44"/>
      <c r="F88" s="44"/>
      <c r="G88" s="44"/>
      <c r="H88" s="44"/>
      <c r="I88" s="44"/>
      <c r="J88" s="44"/>
      <c r="K88" s="44"/>
      <c r="L88" s="148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</row>
    <row r="89" s="2" customFormat="1" ht="15.15" customHeight="1">
      <c r="A89" s="42"/>
      <c r="B89" s="43"/>
      <c r="C89" s="35" t="s">
        <v>30</v>
      </c>
      <c r="D89" s="44"/>
      <c r="E89" s="44"/>
      <c r="F89" s="30" t="str">
        <f>E17</f>
        <v>Obec Rataje</v>
      </c>
      <c r="G89" s="44"/>
      <c r="H89" s="44"/>
      <c r="I89" s="35" t="s">
        <v>38</v>
      </c>
      <c r="J89" s="40" t="str">
        <f>E23</f>
        <v>VAK projekt s.r.o.</v>
      </c>
      <c r="K89" s="44"/>
      <c r="L89" s="148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</row>
    <row r="90" s="2" customFormat="1" ht="25.65" customHeight="1">
      <c r="A90" s="42"/>
      <c r="B90" s="43"/>
      <c r="C90" s="35" t="s">
        <v>36</v>
      </c>
      <c r="D90" s="44"/>
      <c r="E90" s="44"/>
      <c r="F90" s="30" t="str">
        <f>IF(E20="","",E20)</f>
        <v>Vyplň údaj</v>
      </c>
      <c r="G90" s="44"/>
      <c r="H90" s="44"/>
      <c r="I90" s="35" t="s">
        <v>43</v>
      </c>
      <c r="J90" s="40" t="str">
        <f>E26</f>
        <v>Ing. Martina Zamlinská</v>
      </c>
      <c r="K90" s="44"/>
      <c r="L90" s="148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</row>
    <row r="91" s="2" customFormat="1" ht="10.32" customHeight="1">
      <c r="A91" s="42"/>
      <c r="B91" s="43"/>
      <c r="C91" s="44"/>
      <c r="D91" s="44"/>
      <c r="E91" s="44"/>
      <c r="F91" s="44"/>
      <c r="G91" s="44"/>
      <c r="H91" s="44"/>
      <c r="I91" s="44"/>
      <c r="J91" s="44"/>
      <c r="K91" s="44"/>
      <c r="L91" s="148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</row>
    <row r="92" s="11" customFormat="1" ht="29.28" customHeight="1">
      <c r="A92" s="189"/>
      <c r="B92" s="190"/>
      <c r="C92" s="191" t="s">
        <v>122</v>
      </c>
      <c r="D92" s="192" t="s">
        <v>67</v>
      </c>
      <c r="E92" s="192" t="s">
        <v>63</v>
      </c>
      <c r="F92" s="192" t="s">
        <v>64</v>
      </c>
      <c r="G92" s="192" t="s">
        <v>123</v>
      </c>
      <c r="H92" s="192" t="s">
        <v>124</v>
      </c>
      <c r="I92" s="192" t="s">
        <v>125</v>
      </c>
      <c r="J92" s="192" t="s">
        <v>115</v>
      </c>
      <c r="K92" s="193" t="s">
        <v>126</v>
      </c>
      <c r="L92" s="194"/>
      <c r="M92" s="96" t="s">
        <v>44</v>
      </c>
      <c r="N92" s="97" t="s">
        <v>52</v>
      </c>
      <c r="O92" s="97" t="s">
        <v>127</v>
      </c>
      <c r="P92" s="97" t="s">
        <v>128</v>
      </c>
      <c r="Q92" s="97" t="s">
        <v>129</v>
      </c>
      <c r="R92" s="97" t="s">
        <v>130</v>
      </c>
      <c r="S92" s="97" t="s">
        <v>131</v>
      </c>
      <c r="T92" s="98" t="s">
        <v>132</v>
      </c>
      <c r="U92" s="189"/>
      <c r="V92" s="189"/>
      <c r="W92" s="189"/>
      <c r="X92" s="189"/>
      <c r="Y92" s="189"/>
      <c r="Z92" s="189"/>
      <c r="AA92" s="189"/>
      <c r="AB92" s="189"/>
      <c r="AC92" s="189"/>
      <c r="AD92" s="189"/>
      <c r="AE92" s="189"/>
    </row>
    <row r="93" s="2" customFormat="1" ht="22.8" customHeight="1">
      <c r="A93" s="42"/>
      <c r="B93" s="43"/>
      <c r="C93" s="103" t="s">
        <v>133</v>
      </c>
      <c r="D93" s="44"/>
      <c r="E93" s="44"/>
      <c r="F93" s="44"/>
      <c r="G93" s="44"/>
      <c r="H93" s="44"/>
      <c r="I93" s="44"/>
      <c r="J93" s="195">
        <f>BK93</f>
        <v>0</v>
      </c>
      <c r="K93" s="44"/>
      <c r="L93" s="48"/>
      <c r="M93" s="99"/>
      <c r="N93" s="196"/>
      <c r="O93" s="100"/>
      <c r="P93" s="197">
        <f>P94</f>
        <v>0</v>
      </c>
      <c r="Q93" s="100"/>
      <c r="R93" s="197">
        <f>R94</f>
        <v>72.642018080000014</v>
      </c>
      <c r="S93" s="100"/>
      <c r="T93" s="198">
        <f>T94</f>
        <v>0</v>
      </c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T93" s="20" t="s">
        <v>81</v>
      </c>
      <c r="AU93" s="20" t="s">
        <v>116</v>
      </c>
      <c r="BK93" s="199">
        <f>BK94</f>
        <v>0</v>
      </c>
    </row>
    <row r="94" s="12" customFormat="1" ht="25.92" customHeight="1">
      <c r="A94" s="12"/>
      <c r="B94" s="200"/>
      <c r="C94" s="201"/>
      <c r="D94" s="202" t="s">
        <v>81</v>
      </c>
      <c r="E94" s="203" t="s">
        <v>234</v>
      </c>
      <c r="F94" s="203" t="s">
        <v>235</v>
      </c>
      <c r="G94" s="201"/>
      <c r="H94" s="201"/>
      <c r="I94" s="204"/>
      <c r="J94" s="205">
        <f>BK94</f>
        <v>0</v>
      </c>
      <c r="K94" s="201"/>
      <c r="L94" s="206"/>
      <c r="M94" s="207"/>
      <c r="N94" s="208"/>
      <c r="O94" s="208"/>
      <c r="P94" s="209">
        <f>P95+P272+P293+P305+P320+P366+P370</f>
        <v>0</v>
      </c>
      <c r="Q94" s="208"/>
      <c r="R94" s="209">
        <f>R95+R272+R293+R305+R320+R366+R370</f>
        <v>72.642018080000014</v>
      </c>
      <c r="S94" s="208"/>
      <c r="T94" s="210">
        <f>T95+T272+T293+T305+T320+T366+T370</f>
        <v>0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11" t="s">
        <v>90</v>
      </c>
      <c r="AT94" s="212" t="s">
        <v>81</v>
      </c>
      <c r="AU94" s="212" t="s">
        <v>82</v>
      </c>
      <c r="AY94" s="211" t="s">
        <v>136</v>
      </c>
      <c r="BK94" s="213">
        <f>BK95+BK272+BK293+BK305+BK320+BK366+BK370</f>
        <v>0</v>
      </c>
    </row>
    <row r="95" s="12" customFormat="1" ht="22.8" customHeight="1">
      <c r="A95" s="12"/>
      <c r="B95" s="200"/>
      <c r="C95" s="201"/>
      <c r="D95" s="202" t="s">
        <v>81</v>
      </c>
      <c r="E95" s="214" t="s">
        <v>90</v>
      </c>
      <c r="F95" s="214" t="s">
        <v>236</v>
      </c>
      <c r="G95" s="201"/>
      <c r="H95" s="201"/>
      <c r="I95" s="204"/>
      <c r="J95" s="215">
        <f>BK95</f>
        <v>0</v>
      </c>
      <c r="K95" s="201"/>
      <c r="L95" s="206"/>
      <c r="M95" s="207"/>
      <c r="N95" s="208"/>
      <c r="O95" s="208"/>
      <c r="P95" s="209">
        <f>SUM(P96:P271)</f>
        <v>0</v>
      </c>
      <c r="Q95" s="208"/>
      <c r="R95" s="209">
        <f>SUM(R96:R271)</f>
        <v>70.538838400000017</v>
      </c>
      <c r="S95" s="208"/>
      <c r="T95" s="210">
        <f>SUM(T96:T271)</f>
        <v>0</v>
      </c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R95" s="211" t="s">
        <v>90</v>
      </c>
      <c r="AT95" s="212" t="s">
        <v>81</v>
      </c>
      <c r="AU95" s="212" t="s">
        <v>90</v>
      </c>
      <c r="AY95" s="211" t="s">
        <v>136</v>
      </c>
      <c r="BK95" s="213">
        <f>SUM(BK96:BK271)</f>
        <v>0</v>
      </c>
    </row>
    <row r="96" s="2" customFormat="1" ht="37.8" customHeight="1">
      <c r="A96" s="42"/>
      <c r="B96" s="43"/>
      <c r="C96" s="216" t="s">
        <v>90</v>
      </c>
      <c r="D96" s="216" t="s">
        <v>139</v>
      </c>
      <c r="E96" s="217" t="s">
        <v>581</v>
      </c>
      <c r="F96" s="218" t="s">
        <v>582</v>
      </c>
      <c r="G96" s="219" t="s">
        <v>220</v>
      </c>
      <c r="H96" s="220">
        <v>1.3</v>
      </c>
      <c r="I96" s="221"/>
      <c r="J96" s="222">
        <f>ROUND(I96*H96,2)</f>
        <v>0</v>
      </c>
      <c r="K96" s="218" t="s">
        <v>240</v>
      </c>
      <c r="L96" s="48"/>
      <c r="M96" s="223" t="s">
        <v>44</v>
      </c>
      <c r="N96" s="224" t="s">
        <v>53</v>
      </c>
      <c r="O96" s="88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R96" s="227" t="s">
        <v>154</v>
      </c>
      <c r="AT96" s="227" t="s">
        <v>139</v>
      </c>
      <c r="AU96" s="227" t="s">
        <v>92</v>
      </c>
      <c r="AY96" s="20" t="s">
        <v>136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20" t="s">
        <v>90</v>
      </c>
      <c r="BK96" s="228">
        <f>ROUND(I96*H96,2)</f>
        <v>0</v>
      </c>
      <c r="BL96" s="20" t="s">
        <v>154</v>
      </c>
      <c r="BM96" s="227" t="s">
        <v>583</v>
      </c>
    </row>
    <row r="97" s="2" customFormat="1">
      <c r="A97" s="42"/>
      <c r="B97" s="43"/>
      <c r="C97" s="44"/>
      <c r="D97" s="251" t="s">
        <v>242</v>
      </c>
      <c r="E97" s="44"/>
      <c r="F97" s="252" t="s">
        <v>584</v>
      </c>
      <c r="G97" s="44"/>
      <c r="H97" s="44"/>
      <c r="I97" s="231"/>
      <c r="J97" s="44"/>
      <c r="K97" s="44"/>
      <c r="L97" s="48"/>
      <c r="M97" s="232"/>
      <c r="N97" s="233"/>
      <c r="O97" s="88"/>
      <c r="P97" s="88"/>
      <c r="Q97" s="88"/>
      <c r="R97" s="88"/>
      <c r="S97" s="88"/>
      <c r="T97" s="89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T97" s="20" t="s">
        <v>242</v>
      </c>
      <c r="AU97" s="20" t="s">
        <v>92</v>
      </c>
    </row>
    <row r="98" s="13" customFormat="1">
      <c r="A98" s="13"/>
      <c r="B98" s="234"/>
      <c r="C98" s="235"/>
      <c r="D98" s="229" t="s">
        <v>158</v>
      </c>
      <c r="E98" s="236" t="s">
        <v>44</v>
      </c>
      <c r="F98" s="237" t="s">
        <v>585</v>
      </c>
      <c r="G98" s="235"/>
      <c r="H98" s="238">
        <v>1.3</v>
      </c>
      <c r="I98" s="239"/>
      <c r="J98" s="235"/>
      <c r="K98" s="235"/>
      <c r="L98" s="240"/>
      <c r="M98" s="241"/>
      <c r="N98" s="242"/>
      <c r="O98" s="242"/>
      <c r="P98" s="242"/>
      <c r="Q98" s="242"/>
      <c r="R98" s="242"/>
      <c r="S98" s="242"/>
      <c r="T98" s="24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44" t="s">
        <v>158</v>
      </c>
      <c r="AU98" s="244" t="s">
        <v>92</v>
      </c>
      <c r="AV98" s="13" t="s">
        <v>92</v>
      </c>
      <c r="AW98" s="13" t="s">
        <v>42</v>
      </c>
      <c r="AX98" s="13" t="s">
        <v>90</v>
      </c>
      <c r="AY98" s="244" t="s">
        <v>136</v>
      </c>
    </row>
    <row r="99" s="2" customFormat="1" ht="16.5" customHeight="1">
      <c r="A99" s="42"/>
      <c r="B99" s="43"/>
      <c r="C99" s="216" t="s">
        <v>92</v>
      </c>
      <c r="D99" s="216" t="s">
        <v>139</v>
      </c>
      <c r="E99" s="217" t="s">
        <v>237</v>
      </c>
      <c r="F99" s="218" t="s">
        <v>238</v>
      </c>
      <c r="G99" s="219" t="s">
        <v>239</v>
      </c>
      <c r="H99" s="220">
        <v>19.52</v>
      </c>
      <c r="I99" s="221"/>
      <c r="J99" s="222">
        <f>ROUND(I99*H99,2)</f>
        <v>0</v>
      </c>
      <c r="K99" s="218" t="s">
        <v>240</v>
      </c>
      <c r="L99" s="48"/>
      <c r="M99" s="223" t="s">
        <v>44</v>
      </c>
      <c r="N99" s="224" t="s">
        <v>53</v>
      </c>
      <c r="O99" s="88"/>
      <c r="P99" s="225">
        <f>O99*H99</f>
        <v>0</v>
      </c>
      <c r="Q99" s="225">
        <v>3.0000000000000001E-05</v>
      </c>
      <c r="R99" s="225">
        <f>Q99*H99</f>
        <v>0.00058560000000000003</v>
      </c>
      <c r="S99" s="225">
        <v>0</v>
      </c>
      <c r="T99" s="226">
        <f>S99*H99</f>
        <v>0</v>
      </c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R99" s="227" t="s">
        <v>154</v>
      </c>
      <c r="AT99" s="227" t="s">
        <v>139</v>
      </c>
      <c r="AU99" s="227" t="s">
        <v>92</v>
      </c>
      <c r="AY99" s="20" t="s">
        <v>136</v>
      </c>
      <c r="BE99" s="228">
        <f>IF(N99="základní",J99,0)</f>
        <v>0</v>
      </c>
      <c r="BF99" s="228">
        <f>IF(N99="snížená",J99,0)</f>
        <v>0</v>
      </c>
      <c r="BG99" s="228">
        <f>IF(N99="zákl. přenesená",J99,0)</f>
        <v>0</v>
      </c>
      <c r="BH99" s="228">
        <f>IF(N99="sníž. přenesená",J99,0)</f>
        <v>0</v>
      </c>
      <c r="BI99" s="228">
        <f>IF(N99="nulová",J99,0)</f>
        <v>0</v>
      </c>
      <c r="BJ99" s="20" t="s">
        <v>90</v>
      </c>
      <c r="BK99" s="228">
        <f>ROUND(I99*H99,2)</f>
        <v>0</v>
      </c>
      <c r="BL99" s="20" t="s">
        <v>154</v>
      </c>
      <c r="BM99" s="227" t="s">
        <v>241</v>
      </c>
    </row>
    <row r="100" s="2" customFormat="1">
      <c r="A100" s="42"/>
      <c r="B100" s="43"/>
      <c r="C100" s="44"/>
      <c r="D100" s="251" t="s">
        <v>242</v>
      </c>
      <c r="E100" s="44"/>
      <c r="F100" s="252" t="s">
        <v>243</v>
      </c>
      <c r="G100" s="44"/>
      <c r="H100" s="44"/>
      <c r="I100" s="231"/>
      <c r="J100" s="44"/>
      <c r="K100" s="44"/>
      <c r="L100" s="48"/>
      <c r="M100" s="232"/>
      <c r="N100" s="233"/>
      <c r="O100" s="88"/>
      <c r="P100" s="88"/>
      <c r="Q100" s="88"/>
      <c r="R100" s="88"/>
      <c r="S100" s="88"/>
      <c r="T100" s="89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T100" s="20" t="s">
        <v>242</v>
      </c>
      <c r="AU100" s="20" t="s">
        <v>92</v>
      </c>
    </row>
    <row r="101" s="13" customFormat="1">
      <c r="A101" s="13"/>
      <c r="B101" s="234"/>
      <c r="C101" s="235"/>
      <c r="D101" s="229" t="s">
        <v>158</v>
      </c>
      <c r="E101" s="236" t="s">
        <v>44</v>
      </c>
      <c r="F101" s="237" t="s">
        <v>586</v>
      </c>
      <c r="G101" s="235"/>
      <c r="H101" s="238">
        <v>19.52</v>
      </c>
      <c r="I101" s="239"/>
      <c r="J101" s="235"/>
      <c r="K101" s="235"/>
      <c r="L101" s="240"/>
      <c r="M101" s="241"/>
      <c r="N101" s="242"/>
      <c r="O101" s="242"/>
      <c r="P101" s="242"/>
      <c r="Q101" s="242"/>
      <c r="R101" s="242"/>
      <c r="S101" s="242"/>
      <c r="T101" s="24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T101" s="244" t="s">
        <v>158</v>
      </c>
      <c r="AU101" s="244" t="s">
        <v>92</v>
      </c>
      <c r="AV101" s="13" t="s">
        <v>92</v>
      </c>
      <c r="AW101" s="13" t="s">
        <v>42</v>
      </c>
      <c r="AX101" s="13" t="s">
        <v>90</v>
      </c>
      <c r="AY101" s="244" t="s">
        <v>136</v>
      </c>
    </row>
    <row r="102" s="2" customFormat="1">
      <c r="A102" s="42"/>
      <c r="B102" s="43"/>
      <c r="C102" s="44"/>
      <c r="D102" s="229" t="s">
        <v>245</v>
      </c>
      <c r="E102" s="44"/>
      <c r="F102" s="253" t="s">
        <v>587</v>
      </c>
      <c r="G102" s="44"/>
      <c r="H102" s="44"/>
      <c r="I102" s="44"/>
      <c r="J102" s="44"/>
      <c r="K102" s="44"/>
      <c r="L102" s="48"/>
      <c r="M102" s="232"/>
      <c r="N102" s="233"/>
      <c r="O102" s="88"/>
      <c r="P102" s="88"/>
      <c r="Q102" s="88"/>
      <c r="R102" s="88"/>
      <c r="S102" s="88"/>
      <c r="T102" s="89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U102" s="20" t="s">
        <v>92</v>
      </c>
    </row>
    <row r="103" s="2" customFormat="1">
      <c r="A103" s="42"/>
      <c r="B103" s="43"/>
      <c r="C103" s="44"/>
      <c r="D103" s="229" t="s">
        <v>245</v>
      </c>
      <c r="E103" s="44"/>
      <c r="F103" s="254" t="s">
        <v>588</v>
      </c>
      <c r="G103" s="44"/>
      <c r="H103" s="255">
        <v>30</v>
      </c>
      <c r="I103" s="44"/>
      <c r="J103" s="44"/>
      <c r="K103" s="44"/>
      <c r="L103" s="48"/>
      <c r="M103" s="232"/>
      <c r="N103" s="233"/>
      <c r="O103" s="88"/>
      <c r="P103" s="88"/>
      <c r="Q103" s="88"/>
      <c r="R103" s="88"/>
      <c r="S103" s="88"/>
      <c r="T103" s="89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U103" s="20" t="s">
        <v>92</v>
      </c>
    </row>
    <row r="104" s="2" customFormat="1">
      <c r="A104" s="42"/>
      <c r="B104" s="43"/>
      <c r="C104" s="44"/>
      <c r="D104" s="229" t="s">
        <v>245</v>
      </c>
      <c r="E104" s="44"/>
      <c r="F104" s="254" t="s">
        <v>589</v>
      </c>
      <c r="G104" s="44"/>
      <c r="H104" s="255">
        <v>5.2999999999999998</v>
      </c>
      <c r="I104" s="44"/>
      <c r="J104" s="44"/>
      <c r="K104" s="44"/>
      <c r="L104" s="48"/>
      <c r="M104" s="232"/>
      <c r="N104" s="233"/>
      <c r="O104" s="88"/>
      <c r="P104" s="88"/>
      <c r="Q104" s="88"/>
      <c r="R104" s="88"/>
      <c r="S104" s="88"/>
      <c r="T104" s="89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U104" s="20" t="s">
        <v>92</v>
      </c>
    </row>
    <row r="105" s="2" customFormat="1">
      <c r="A105" s="42"/>
      <c r="B105" s="43"/>
      <c r="C105" s="44"/>
      <c r="D105" s="229" t="s">
        <v>245</v>
      </c>
      <c r="E105" s="44"/>
      <c r="F105" s="254" t="s">
        <v>590</v>
      </c>
      <c r="G105" s="44"/>
      <c r="H105" s="255">
        <v>5.2999999999999998</v>
      </c>
      <c r="I105" s="44"/>
      <c r="J105" s="44"/>
      <c r="K105" s="44"/>
      <c r="L105" s="48"/>
      <c r="M105" s="232"/>
      <c r="N105" s="233"/>
      <c r="O105" s="88"/>
      <c r="P105" s="88"/>
      <c r="Q105" s="88"/>
      <c r="R105" s="88"/>
      <c r="S105" s="88"/>
      <c r="T105" s="89"/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U105" s="20" t="s">
        <v>92</v>
      </c>
    </row>
    <row r="106" s="2" customFormat="1">
      <c r="A106" s="42"/>
      <c r="B106" s="43"/>
      <c r="C106" s="44"/>
      <c r="D106" s="229" t="s">
        <v>245</v>
      </c>
      <c r="E106" s="44"/>
      <c r="F106" s="254" t="s">
        <v>591</v>
      </c>
      <c r="G106" s="44"/>
      <c r="H106" s="255">
        <v>28.5</v>
      </c>
      <c r="I106" s="44"/>
      <c r="J106" s="44"/>
      <c r="K106" s="44"/>
      <c r="L106" s="48"/>
      <c r="M106" s="232"/>
      <c r="N106" s="233"/>
      <c r="O106" s="88"/>
      <c r="P106" s="88"/>
      <c r="Q106" s="88"/>
      <c r="R106" s="88"/>
      <c r="S106" s="88"/>
      <c r="T106" s="89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U106" s="20" t="s">
        <v>92</v>
      </c>
    </row>
    <row r="107" s="2" customFormat="1">
      <c r="A107" s="42"/>
      <c r="B107" s="43"/>
      <c r="C107" s="44"/>
      <c r="D107" s="229" t="s">
        <v>245</v>
      </c>
      <c r="E107" s="44"/>
      <c r="F107" s="254" t="s">
        <v>592</v>
      </c>
      <c r="G107" s="44"/>
      <c r="H107" s="255">
        <v>28.5</v>
      </c>
      <c r="I107" s="44"/>
      <c r="J107" s="44"/>
      <c r="K107" s="44"/>
      <c r="L107" s="48"/>
      <c r="M107" s="232"/>
      <c r="N107" s="233"/>
      <c r="O107" s="88"/>
      <c r="P107" s="88"/>
      <c r="Q107" s="88"/>
      <c r="R107" s="88"/>
      <c r="S107" s="88"/>
      <c r="T107" s="89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U107" s="20" t="s">
        <v>92</v>
      </c>
    </row>
    <row r="108" s="2" customFormat="1">
      <c r="A108" s="42"/>
      <c r="B108" s="43"/>
      <c r="C108" s="44"/>
      <c r="D108" s="229" t="s">
        <v>245</v>
      </c>
      <c r="E108" s="44"/>
      <c r="F108" s="254" t="s">
        <v>247</v>
      </c>
      <c r="G108" s="44"/>
      <c r="H108" s="255">
        <v>97.599999999999994</v>
      </c>
      <c r="I108" s="44"/>
      <c r="J108" s="44"/>
      <c r="K108" s="44"/>
      <c r="L108" s="48"/>
      <c r="M108" s="232"/>
      <c r="N108" s="233"/>
      <c r="O108" s="88"/>
      <c r="P108" s="88"/>
      <c r="Q108" s="88"/>
      <c r="R108" s="88"/>
      <c r="S108" s="88"/>
      <c r="T108" s="89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U108" s="20" t="s">
        <v>92</v>
      </c>
    </row>
    <row r="109" s="2" customFormat="1" ht="24.15" customHeight="1">
      <c r="A109" s="42"/>
      <c r="B109" s="43"/>
      <c r="C109" s="216" t="s">
        <v>150</v>
      </c>
      <c r="D109" s="216" t="s">
        <v>139</v>
      </c>
      <c r="E109" s="217" t="s">
        <v>248</v>
      </c>
      <c r="F109" s="218" t="s">
        <v>249</v>
      </c>
      <c r="G109" s="219" t="s">
        <v>250</v>
      </c>
      <c r="H109" s="220">
        <v>1.952</v>
      </c>
      <c r="I109" s="221"/>
      <c r="J109" s="222">
        <f>ROUND(I109*H109,2)</f>
        <v>0</v>
      </c>
      <c r="K109" s="218" t="s">
        <v>240</v>
      </c>
      <c r="L109" s="48"/>
      <c r="M109" s="223" t="s">
        <v>44</v>
      </c>
      <c r="N109" s="224" t="s">
        <v>53</v>
      </c>
      <c r="O109" s="88"/>
      <c r="P109" s="225">
        <f>O109*H109</f>
        <v>0</v>
      </c>
      <c r="Q109" s="225">
        <v>0</v>
      </c>
      <c r="R109" s="225">
        <f>Q109*H109</f>
        <v>0</v>
      </c>
      <c r="S109" s="225">
        <v>0</v>
      </c>
      <c r="T109" s="226">
        <f>S109*H109</f>
        <v>0</v>
      </c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R109" s="227" t="s">
        <v>154</v>
      </c>
      <c r="AT109" s="227" t="s">
        <v>139</v>
      </c>
      <c r="AU109" s="227" t="s">
        <v>92</v>
      </c>
      <c r="AY109" s="20" t="s">
        <v>136</v>
      </c>
      <c r="BE109" s="228">
        <f>IF(N109="základní",J109,0)</f>
        <v>0</v>
      </c>
      <c r="BF109" s="228">
        <f>IF(N109="snížená",J109,0)</f>
        <v>0</v>
      </c>
      <c r="BG109" s="228">
        <f>IF(N109="zákl. přenesená",J109,0)</f>
        <v>0</v>
      </c>
      <c r="BH109" s="228">
        <f>IF(N109="sníž. přenesená",J109,0)</f>
        <v>0</v>
      </c>
      <c r="BI109" s="228">
        <f>IF(N109="nulová",J109,0)</f>
        <v>0</v>
      </c>
      <c r="BJ109" s="20" t="s">
        <v>90</v>
      </c>
      <c r="BK109" s="228">
        <f>ROUND(I109*H109,2)</f>
        <v>0</v>
      </c>
      <c r="BL109" s="20" t="s">
        <v>154</v>
      </c>
      <c r="BM109" s="227" t="s">
        <v>251</v>
      </c>
    </row>
    <row r="110" s="2" customFormat="1">
      <c r="A110" s="42"/>
      <c r="B110" s="43"/>
      <c r="C110" s="44"/>
      <c r="D110" s="251" t="s">
        <v>242</v>
      </c>
      <c r="E110" s="44"/>
      <c r="F110" s="252" t="s">
        <v>252</v>
      </c>
      <c r="G110" s="44"/>
      <c r="H110" s="44"/>
      <c r="I110" s="231"/>
      <c r="J110" s="44"/>
      <c r="K110" s="44"/>
      <c r="L110" s="48"/>
      <c r="M110" s="232"/>
      <c r="N110" s="233"/>
      <c r="O110" s="88"/>
      <c r="P110" s="88"/>
      <c r="Q110" s="88"/>
      <c r="R110" s="88"/>
      <c r="S110" s="88"/>
      <c r="T110" s="89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T110" s="20" t="s">
        <v>242</v>
      </c>
      <c r="AU110" s="20" t="s">
        <v>92</v>
      </c>
    </row>
    <row r="111" s="13" customFormat="1">
      <c r="A111" s="13"/>
      <c r="B111" s="234"/>
      <c r="C111" s="235"/>
      <c r="D111" s="229" t="s">
        <v>158</v>
      </c>
      <c r="E111" s="236" t="s">
        <v>44</v>
      </c>
      <c r="F111" s="237" t="s">
        <v>593</v>
      </c>
      <c r="G111" s="235"/>
      <c r="H111" s="238">
        <v>1.952</v>
      </c>
      <c r="I111" s="239"/>
      <c r="J111" s="235"/>
      <c r="K111" s="235"/>
      <c r="L111" s="240"/>
      <c r="M111" s="241"/>
      <c r="N111" s="242"/>
      <c r="O111" s="242"/>
      <c r="P111" s="242"/>
      <c r="Q111" s="242"/>
      <c r="R111" s="242"/>
      <c r="S111" s="242"/>
      <c r="T111" s="24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T111" s="244" t="s">
        <v>158</v>
      </c>
      <c r="AU111" s="244" t="s">
        <v>92</v>
      </c>
      <c r="AV111" s="13" t="s">
        <v>92</v>
      </c>
      <c r="AW111" s="13" t="s">
        <v>42</v>
      </c>
      <c r="AX111" s="13" t="s">
        <v>90</v>
      </c>
      <c r="AY111" s="244" t="s">
        <v>136</v>
      </c>
    </row>
    <row r="112" s="2" customFormat="1">
      <c r="A112" s="42"/>
      <c r="B112" s="43"/>
      <c r="C112" s="44"/>
      <c r="D112" s="229" t="s">
        <v>245</v>
      </c>
      <c r="E112" s="44"/>
      <c r="F112" s="253" t="s">
        <v>587</v>
      </c>
      <c r="G112" s="44"/>
      <c r="H112" s="44"/>
      <c r="I112" s="44"/>
      <c r="J112" s="44"/>
      <c r="K112" s="44"/>
      <c r="L112" s="48"/>
      <c r="M112" s="232"/>
      <c r="N112" s="233"/>
      <c r="O112" s="88"/>
      <c r="P112" s="88"/>
      <c r="Q112" s="88"/>
      <c r="R112" s="88"/>
      <c r="S112" s="88"/>
      <c r="T112" s="89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U112" s="20" t="s">
        <v>92</v>
      </c>
    </row>
    <row r="113" s="2" customFormat="1">
      <c r="A113" s="42"/>
      <c r="B113" s="43"/>
      <c r="C113" s="44"/>
      <c r="D113" s="229" t="s">
        <v>245</v>
      </c>
      <c r="E113" s="44"/>
      <c r="F113" s="254" t="s">
        <v>588</v>
      </c>
      <c r="G113" s="44"/>
      <c r="H113" s="255">
        <v>30</v>
      </c>
      <c r="I113" s="44"/>
      <c r="J113" s="44"/>
      <c r="K113" s="44"/>
      <c r="L113" s="48"/>
      <c r="M113" s="232"/>
      <c r="N113" s="233"/>
      <c r="O113" s="88"/>
      <c r="P113" s="88"/>
      <c r="Q113" s="88"/>
      <c r="R113" s="88"/>
      <c r="S113" s="88"/>
      <c r="T113" s="89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U113" s="20" t="s">
        <v>92</v>
      </c>
    </row>
    <row r="114" s="2" customFormat="1">
      <c r="A114" s="42"/>
      <c r="B114" s="43"/>
      <c r="C114" s="44"/>
      <c r="D114" s="229" t="s">
        <v>245</v>
      </c>
      <c r="E114" s="44"/>
      <c r="F114" s="254" t="s">
        <v>589</v>
      </c>
      <c r="G114" s="44"/>
      <c r="H114" s="255">
        <v>5.2999999999999998</v>
      </c>
      <c r="I114" s="44"/>
      <c r="J114" s="44"/>
      <c r="K114" s="44"/>
      <c r="L114" s="48"/>
      <c r="M114" s="232"/>
      <c r="N114" s="233"/>
      <c r="O114" s="88"/>
      <c r="P114" s="88"/>
      <c r="Q114" s="88"/>
      <c r="R114" s="88"/>
      <c r="S114" s="88"/>
      <c r="T114" s="89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U114" s="20" t="s">
        <v>92</v>
      </c>
    </row>
    <row r="115" s="2" customFormat="1">
      <c r="A115" s="42"/>
      <c r="B115" s="43"/>
      <c r="C115" s="44"/>
      <c r="D115" s="229" t="s">
        <v>245</v>
      </c>
      <c r="E115" s="44"/>
      <c r="F115" s="254" t="s">
        <v>590</v>
      </c>
      <c r="G115" s="44"/>
      <c r="H115" s="255">
        <v>5.2999999999999998</v>
      </c>
      <c r="I115" s="44"/>
      <c r="J115" s="44"/>
      <c r="K115" s="44"/>
      <c r="L115" s="48"/>
      <c r="M115" s="232"/>
      <c r="N115" s="233"/>
      <c r="O115" s="88"/>
      <c r="P115" s="88"/>
      <c r="Q115" s="88"/>
      <c r="R115" s="88"/>
      <c r="S115" s="88"/>
      <c r="T115" s="89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U115" s="20" t="s">
        <v>92</v>
      </c>
    </row>
    <row r="116" s="2" customFormat="1">
      <c r="A116" s="42"/>
      <c r="B116" s="43"/>
      <c r="C116" s="44"/>
      <c r="D116" s="229" t="s">
        <v>245</v>
      </c>
      <c r="E116" s="44"/>
      <c r="F116" s="254" t="s">
        <v>591</v>
      </c>
      <c r="G116" s="44"/>
      <c r="H116" s="255">
        <v>28.5</v>
      </c>
      <c r="I116" s="44"/>
      <c r="J116" s="44"/>
      <c r="K116" s="44"/>
      <c r="L116" s="48"/>
      <c r="M116" s="232"/>
      <c r="N116" s="233"/>
      <c r="O116" s="88"/>
      <c r="P116" s="88"/>
      <c r="Q116" s="88"/>
      <c r="R116" s="88"/>
      <c r="S116" s="88"/>
      <c r="T116" s="89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U116" s="20" t="s">
        <v>92</v>
      </c>
    </row>
    <row r="117" s="2" customFormat="1">
      <c r="A117" s="42"/>
      <c r="B117" s="43"/>
      <c r="C117" s="44"/>
      <c r="D117" s="229" t="s">
        <v>245</v>
      </c>
      <c r="E117" s="44"/>
      <c r="F117" s="254" t="s">
        <v>592</v>
      </c>
      <c r="G117" s="44"/>
      <c r="H117" s="255">
        <v>28.5</v>
      </c>
      <c r="I117" s="44"/>
      <c r="J117" s="44"/>
      <c r="K117" s="44"/>
      <c r="L117" s="48"/>
      <c r="M117" s="232"/>
      <c r="N117" s="233"/>
      <c r="O117" s="88"/>
      <c r="P117" s="88"/>
      <c r="Q117" s="88"/>
      <c r="R117" s="88"/>
      <c r="S117" s="88"/>
      <c r="T117" s="89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U117" s="20" t="s">
        <v>92</v>
      </c>
    </row>
    <row r="118" s="2" customFormat="1">
      <c r="A118" s="42"/>
      <c r="B118" s="43"/>
      <c r="C118" s="44"/>
      <c r="D118" s="229" t="s">
        <v>245</v>
      </c>
      <c r="E118" s="44"/>
      <c r="F118" s="254" t="s">
        <v>247</v>
      </c>
      <c r="G118" s="44"/>
      <c r="H118" s="255">
        <v>97.599999999999994</v>
      </c>
      <c r="I118" s="44"/>
      <c r="J118" s="44"/>
      <c r="K118" s="44"/>
      <c r="L118" s="48"/>
      <c r="M118" s="232"/>
      <c r="N118" s="233"/>
      <c r="O118" s="88"/>
      <c r="P118" s="88"/>
      <c r="Q118" s="88"/>
      <c r="R118" s="88"/>
      <c r="S118" s="88"/>
      <c r="T118" s="89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U118" s="20" t="s">
        <v>92</v>
      </c>
    </row>
    <row r="119" s="2" customFormat="1" ht="16.5" customHeight="1">
      <c r="A119" s="42"/>
      <c r="B119" s="43"/>
      <c r="C119" s="216" t="s">
        <v>154</v>
      </c>
      <c r="D119" s="216" t="s">
        <v>139</v>
      </c>
      <c r="E119" s="217" t="s">
        <v>594</v>
      </c>
      <c r="F119" s="218" t="s">
        <v>595</v>
      </c>
      <c r="G119" s="219" t="s">
        <v>220</v>
      </c>
      <c r="H119" s="220">
        <v>195.19999999999999</v>
      </c>
      <c r="I119" s="221"/>
      <c r="J119" s="222">
        <f>ROUND(I119*H119,2)</f>
        <v>0</v>
      </c>
      <c r="K119" s="218" t="s">
        <v>240</v>
      </c>
      <c r="L119" s="48"/>
      <c r="M119" s="223" t="s">
        <v>44</v>
      </c>
      <c r="N119" s="224" t="s">
        <v>53</v>
      </c>
      <c r="O119" s="88"/>
      <c r="P119" s="225">
        <f>O119*H119</f>
        <v>0</v>
      </c>
      <c r="Q119" s="225">
        <v>0</v>
      </c>
      <c r="R119" s="225">
        <f>Q119*H119</f>
        <v>0</v>
      </c>
      <c r="S119" s="225">
        <v>0</v>
      </c>
      <c r="T119" s="226">
        <f>S119*H119</f>
        <v>0</v>
      </c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R119" s="227" t="s">
        <v>154</v>
      </c>
      <c r="AT119" s="227" t="s">
        <v>139</v>
      </c>
      <c r="AU119" s="227" t="s">
        <v>92</v>
      </c>
      <c r="AY119" s="20" t="s">
        <v>136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20" t="s">
        <v>90</v>
      </c>
      <c r="BK119" s="228">
        <f>ROUND(I119*H119,2)</f>
        <v>0</v>
      </c>
      <c r="BL119" s="20" t="s">
        <v>154</v>
      </c>
      <c r="BM119" s="227" t="s">
        <v>260</v>
      </c>
    </row>
    <row r="120" s="2" customFormat="1">
      <c r="A120" s="42"/>
      <c r="B120" s="43"/>
      <c r="C120" s="44"/>
      <c r="D120" s="251" t="s">
        <v>242</v>
      </c>
      <c r="E120" s="44"/>
      <c r="F120" s="252" t="s">
        <v>596</v>
      </c>
      <c r="G120" s="44"/>
      <c r="H120" s="44"/>
      <c r="I120" s="231"/>
      <c r="J120" s="44"/>
      <c r="K120" s="44"/>
      <c r="L120" s="48"/>
      <c r="M120" s="232"/>
      <c r="N120" s="233"/>
      <c r="O120" s="88"/>
      <c r="P120" s="88"/>
      <c r="Q120" s="88"/>
      <c r="R120" s="88"/>
      <c r="S120" s="88"/>
      <c r="T120" s="89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T120" s="20" t="s">
        <v>242</v>
      </c>
      <c r="AU120" s="20" t="s">
        <v>92</v>
      </c>
    </row>
    <row r="121" s="13" customFormat="1">
      <c r="A121" s="13"/>
      <c r="B121" s="234"/>
      <c r="C121" s="235"/>
      <c r="D121" s="229" t="s">
        <v>158</v>
      </c>
      <c r="E121" s="236" t="s">
        <v>218</v>
      </c>
      <c r="F121" s="237" t="s">
        <v>597</v>
      </c>
      <c r="G121" s="235"/>
      <c r="H121" s="238">
        <v>195.19999999999999</v>
      </c>
      <c r="I121" s="239"/>
      <c r="J121" s="235"/>
      <c r="K121" s="235"/>
      <c r="L121" s="240"/>
      <c r="M121" s="241"/>
      <c r="N121" s="242"/>
      <c r="O121" s="242"/>
      <c r="P121" s="242"/>
      <c r="Q121" s="242"/>
      <c r="R121" s="242"/>
      <c r="S121" s="242"/>
      <c r="T121" s="24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T121" s="244" t="s">
        <v>158</v>
      </c>
      <c r="AU121" s="244" t="s">
        <v>92</v>
      </c>
      <c r="AV121" s="13" t="s">
        <v>92</v>
      </c>
      <c r="AW121" s="13" t="s">
        <v>42</v>
      </c>
      <c r="AX121" s="13" t="s">
        <v>90</v>
      </c>
      <c r="AY121" s="244" t="s">
        <v>136</v>
      </c>
    </row>
    <row r="122" s="2" customFormat="1">
      <c r="A122" s="42"/>
      <c r="B122" s="43"/>
      <c r="C122" s="44"/>
      <c r="D122" s="229" t="s">
        <v>245</v>
      </c>
      <c r="E122" s="44"/>
      <c r="F122" s="253" t="s">
        <v>587</v>
      </c>
      <c r="G122" s="44"/>
      <c r="H122" s="44"/>
      <c r="I122" s="44"/>
      <c r="J122" s="44"/>
      <c r="K122" s="44"/>
      <c r="L122" s="48"/>
      <c r="M122" s="232"/>
      <c r="N122" s="233"/>
      <c r="O122" s="88"/>
      <c r="P122" s="88"/>
      <c r="Q122" s="88"/>
      <c r="R122" s="88"/>
      <c r="S122" s="88"/>
      <c r="T122" s="89"/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U122" s="20" t="s">
        <v>92</v>
      </c>
    </row>
    <row r="123" s="2" customFormat="1">
      <c r="A123" s="42"/>
      <c r="B123" s="43"/>
      <c r="C123" s="44"/>
      <c r="D123" s="229" t="s">
        <v>245</v>
      </c>
      <c r="E123" s="44"/>
      <c r="F123" s="254" t="s">
        <v>588</v>
      </c>
      <c r="G123" s="44"/>
      <c r="H123" s="255">
        <v>30</v>
      </c>
      <c r="I123" s="44"/>
      <c r="J123" s="44"/>
      <c r="K123" s="44"/>
      <c r="L123" s="48"/>
      <c r="M123" s="232"/>
      <c r="N123" s="233"/>
      <c r="O123" s="88"/>
      <c r="P123" s="88"/>
      <c r="Q123" s="88"/>
      <c r="R123" s="88"/>
      <c r="S123" s="88"/>
      <c r="T123" s="89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U123" s="20" t="s">
        <v>92</v>
      </c>
    </row>
    <row r="124" s="2" customFormat="1">
      <c r="A124" s="42"/>
      <c r="B124" s="43"/>
      <c r="C124" s="44"/>
      <c r="D124" s="229" t="s">
        <v>245</v>
      </c>
      <c r="E124" s="44"/>
      <c r="F124" s="254" t="s">
        <v>589</v>
      </c>
      <c r="G124" s="44"/>
      <c r="H124" s="255">
        <v>5.2999999999999998</v>
      </c>
      <c r="I124" s="44"/>
      <c r="J124" s="44"/>
      <c r="K124" s="44"/>
      <c r="L124" s="48"/>
      <c r="M124" s="232"/>
      <c r="N124" s="233"/>
      <c r="O124" s="88"/>
      <c r="P124" s="88"/>
      <c r="Q124" s="88"/>
      <c r="R124" s="88"/>
      <c r="S124" s="88"/>
      <c r="T124" s="89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U124" s="20" t="s">
        <v>92</v>
      </c>
    </row>
    <row r="125" s="2" customFormat="1">
      <c r="A125" s="42"/>
      <c r="B125" s="43"/>
      <c r="C125" s="44"/>
      <c r="D125" s="229" t="s">
        <v>245</v>
      </c>
      <c r="E125" s="44"/>
      <c r="F125" s="254" t="s">
        <v>590</v>
      </c>
      <c r="G125" s="44"/>
      <c r="H125" s="255">
        <v>5.2999999999999998</v>
      </c>
      <c r="I125" s="44"/>
      <c r="J125" s="44"/>
      <c r="K125" s="44"/>
      <c r="L125" s="48"/>
      <c r="M125" s="232"/>
      <c r="N125" s="233"/>
      <c r="O125" s="88"/>
      <c r="P125" s="88"/>
      <c r="Q125" s="88"/>
      <c r="R125" s="88"/>
      <c r="S125" s="88"/>
      <c r="T125" s="89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U125" s="20" t="s">
        <v>92</v>
      </c>
    </row>
    <row r="126" s="2" customFormat="1">
      <c r="A126" s="42"/>
      <c r="B126" s="43"/>
      <c r="C126" s="44"/>
      <c r="D126" s="229" t="s">
        <v>245</v>
      </c>
      <c r="E126" s="44"/>
      <c r="F126" s="254" t="s">
        <v>591</v>
      </c>
      <c r="G126" s="44"/>
      <c r="H126" s="255">
        <v>28.5</v>
      </c>
      <c r="I126" s="44"/>
      <c r="J126" s="44"/>
      <c r="K126" s="44"/>
      <c r="L126" s="48"/>
      <c r="M126" s="232"/>
      <c r="N126" s="233"/>
      <c r="O126" s="88"/>
      <c r="P126" s="88"/>
      <c r="Q126" s="88"/>
      <c r="R126" s="88"/>
      <c r="S126" s="88"/>
      <c r="T126" s="89"/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U126" s="20" t="s">
        <v>92</v>
      </c>
    </row>
    <row r="127" s="2" customFormat="1">
      <c r="A127" s="42"/>
      <c r="B127" s="43"/>
      <c r="C127" s="44"/>
      <c r="D127" s="229" t="s">
        <v>245</v>
      </c>
      <c r="E127" s="44"/>
      <c r="F127" s="254" t="s">
        <v>592</v>
      </c>
      <c r="G127" s="44"/>
      <c r="H127" s="255">
        <v>28.5</v>
      </c>
      <c r="I127" s="44"/>
      <c r="J127" s="44"/>
      <c r="K127" s="44"/>
      <c r="L127" s="48"/>
      <c r="M127" s="232"/>
      <c r="N127" s="233"/>
      <c r="O127" s="88"/>
      <c r="P127" s="88"/>
      <c r="Q127" s="88"/>
      <c r="R127" s="88"/>
      <c r="S127" s="88"/>
      <c r="T127" s="89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U127" s="20" t="s">
        <v>92</v>
      </c>
    </row>
    <row r="128" s="2" customFormat="1">
      <c r="A128" s="42"/>
      <c r="B128" s="43"/>
      <c r="C128" s="44"/>
      <c r="D128" s="229" t="s">
        <v>245</v>
      </c>
      <c r="E128" s="44"/>
      <c r="F128" s="254" t="s">
        <v>247</v>
      </c>
      <c r="G128" s="44"/>
      <c r="H128" s="255">
        <v>97.599999999999994</v>
      </c>
      <c r="I128" s="44"/>
      <c r="J128" s="44"/>
      <c r="K128" s="44"/>
      <c r="L128" s="48"/>
      <c r="M128" s="232"/>
      <c r="N128" s="233"/>
      <c r="O128" s="88"/>
      <c r="P128" s="88"/>
      <c r="Q128" s="88"/>
      <c r="R128" s="88"/>
      <c r="S128" s="88"/>
      <c r="T128" s="89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U128" s="20" t="s">
        <v>92</v>
      </c>
    </row>
    <row r="129" s="2" customFormat="1" ht="24.15" customHeight="1">
      <c r="A129" s="42"/>
      <c r="B129" s="43"/>
      <c r="C129" s="216" t="s">
        <v>135</v>
      </c>
      <c r="D129" s="216" t="s">
        <v>139</v>
      </c>
      <c r="E129" s="217" t="s">
        <v>262</v>
      </c>
      <c r="F129" s="218" t="s">
        <v>263</v>
      </c>
      <c r="G129" s="219" t="s">
        <v>200</v>
      </c>
      <c r="H129" s="220">
        <v>62.463999999999999</v>
      </c>
      <c r="I129" s="221"/>
      <c r="J129" s="222">
        <f>ROUND(I129*H129,2)</f>
        <v>0</v>
      </c>
      <c r="K129" s="218" t="s">
        <v>240</v>
      </c>
      <c r="L129" s="48"/>
      <c r="M129" s="223" t="s">
        <v>44</v>
      </c>
      <c r="N129" s="224" t="s">
        <v>53</v>
      </c>
      <c r="O129" s="88"/>
      <c r="P129" s="225">
        <f>O129*H129</f>
        <v>0</v>
      </c>
      <c r="Q129" s="225">
        <v>0</v>
      </c>
      <c r="R129" s="225">
        <f>Q129*H129</f>
        <v>0</v>
      </c>
      <c r="S129" s="225">
        <v>0</v>
      </c>
      <c r="T129" s="226">
        <f>S129*H129</f>
        <v>0</v>
      </c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R129" s="227" t="s">
        <v>154</v>
      </c>
      <c r="AT129" s="227" t="s">
        <v>139</v>
      </c>
      <c r="AU129" s="227" t="s">
        <v>92</v>
      </c>
      <c r="AY129" s="20" t="s">
        <v>136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20" t="s">
        <v>90</v>
      </c>
      <c r="BK129" s="228">
        <f>ROUND(I129*H129,2)</f>
        <v>0</v>
      </c>
      <c r="BL129" s="20" t="s">
        <v>154</v>
      </c>
      <c r="BM129" s="227" t="s">
        <v>264</v>
      </c>
    </row>
    <row r="130" s="2" customFormat="1">
      <c r="A130" s="42"/>
      <c r="B130" s="43"/>
      <c r="C130" s="44"/>
      <c r="D130" s="251" t="s">
        <v>242</v>
      </c>
      <c r="E130" s="44"/>
      <c r="F130" s="252" t="s">
        <v>265</v>
      </c>
      <c r="G130" s="44"/>
      <c r="H130" s="44"/>
      <c r="I130" s="231"/>
      <c r="J130" s="44"/>
      <c r="K130" s="44"/>
      <c r="L130" s="48"/>
      <c r="M130" s="232"/>
      <c r="N130" s="233"/>
      <c r="O130" s="88"/>
      <c r="P130" s="88"/>
      <c r="Q130" s="88"/>
      <c r="R130" s="88"/>
      <c r="S130" s="88"/>
      <c r="T130" s="89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T130" s="20" t="s">
        <v>242</v>
      </c>
      <c r="AU130" s="20" t="s">
        <v>92</v>
      </c>
    </row>
    <row r="131" s="13" customFormat="1">
      <c r="A131" s="13"/>
      <c r="B131" s="234"/>
      <c r="C131" s="235"/>
      <c r="D131" s="229" t="s">
        <v>158</v>
      </c>
      <c r="E131" s="236" t="s">
        <v>44</v>
      </c>
      <c r="F131" s="237" t="s">
        <v>598</v>
      </c>
      <c r="G131" s="235"/>
      <c r="H131" s="238">
        <v>124.928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158</v>
      </c>
      <c r="AU131" s="244" t="s">
        <v>92</v>
      </c>
      <c r="AV131" s="13" t="s">
        <v>92</v>
      </c>
      <c r="AW131" s="13" t="s">
        <v>42</v>
      </c>
      <c r="AX131" s="13" t="s">
        <v>82</v>
      </c>
      <c r="AY131" s="244" t="s">
        <v>136</v>
      </c>
    </row>
    <row r="132" s="15" customFormat="1">
      <c r="A132" s="15"/>
      <c r="B132" s="267"/>
      <c r="C132" s="268"/>
      <c r="D132" s="229" t="s">
        <v>158</v>
      </c>
      <c r="E132" s="269" t="s">
        <v>211</v>
      </c>
      <c r="F132" s="270" t="s">
        <v>266</v>
      </c>
      <c r="G132" s="268"/>
      <c r="H132" s="271">
        <v>124.928</v>
      </c>
      <c r="I132" s="272"/>
      <c r="J132" s="268"/>
      <c r="K132" s="268"/>
      <c r="L132" s="273"/>
      <c r="M132" s="274"/>
      <c r="N132" s="275"/>
      <c r="O132" s="275"/>
      <c r="P132" s="275"/>
      <c r="Q132" s="275"/>
      <c r="R132" s="275"/>
      <c r="S132" s="275"/>
      <c r="T132" s="276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T132" s="277" t="s">
        <v>158</v>
      </c>
      <c r="AU132" s="277" t="s">
        <v>92</v>
      </c>
      <c r="AV132" s="15" t="s">
        <v>150</v>
      </c>
      <c r="AW132" s="15" t="s">
        <v>42</v>
      </c>
      <c r="AX132" s="15" t="s">
        <v>82</v>
      </c>
      <c r="AY132" s="277" t="s">
        <v>136</v>
      </c>
    </row>
    <row r="133" s="13" customFormat="1">
      <c r="A133" s="13"/>
      <c r="B133" s="234"/>
      <c r="C133" s="235"/>
      <c r="D133" s="229" t="s">
        <v>158</v>
      </c>
      <c r="E133" s="236" t="s">
        <v>44</v>
      </c>
      <c r="F133" s="237" t="s">
        <v>267</v>
      </c>
      <c r="G133" s="235"/>
      <c r="H133" s="238">
        <v>62.463999999999999</v>
      </c>
      <c r="I133" s="239"/>
      <c r="J133" s="235"/>
      <c r="K133" s="235"/>
      <c r="L133" s="240"/>
      <c r="M133" s="241"/>
      <c r="N133" s="242"/>
      <c r="O133" s="242"/>
      <c r="P133" s="242"/>
      <c r="Q133" s="242"/>
      <c r="R133" s="242"/>
      <c r="S133" s="242"/>
      <c r="T133" s="24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T133" s="244" t="s">
        <v>158</v>
      </c>
      <c r="AU133" s="244" t="s">
        <v>92</v>
      </c>
      <c r="AV133" s="13" t="s">
        <v>92</v>
      </c>
      <c r="AW133" s="13" t="s">
        <v>42</v>
      </c>
      <c r="AX133" s="13" t="s">
        <v>90</v>
      </c>
      <c r="AY133" s="244" t="s">
        <v>136</v>
      </c>
    </row>
    <row r="134" s="2" customFormat="1">
      <c r="A134" s="42"/>
      <c r="B134" s="43"/>
      <c r="C134" s="44"/>
      <c r="D134" s="229" t="s">
        <v>245</v>
      </c>
      <c r="E134" s="44"/>
      <c r="F134" s="253" t="s">
        <v>587</v>
      </c>
      <c r="G134" s="44"/>
      <c r="H134" s="44"/>
      <c r="I134" s="44"/>
      <c r="J134" s="44"/>
      <c r="K134" s="44"/>
      <c r="L134" s="48"/>
      <c r="M134" s="232"/>
      <c r="N134" s="233"/>
      <c r="O134" s="88"/>
      <c r="P134" s="88"/>
      <c r="Q134" s="88"/>
      <c r="R134" s="88"/>
      <c r="S134" s="88"/>
      <c r="T134" s="89"/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U134" s="20" t="s">
        <v>92</v>
      </c>
    </row>
    <row r="135" s="2" customFormat="1">
      <c r="A135" s="42"/>
      <c r="B135" s="43"/>
      <c r="C135" s="44"/>
      <c r="D135" s="229" t="s">
        <v>245</v>
      </c>
      <c r="E135" s="44"/>
      <c r="F135" s="254" t="s">
        <v>588</v>
      </c>
      <c r="G135" s="44"/>
      <c r="H135" s="255">
        <v>30</v>
      </c>
      <c r="I135" s="44"/>
      <c r="J135" s="44"/>
      <c r="K135" s="44"/>
      <c r="L135" s="48"/>
      <c r="M135" s="232"/>
      <c r="N135" s="233"/>
      <c r="O135" s="88"/>
      <c r="P135" s="88"/>
      <c r="Q135" s="88"/>
      <c r="R135" s="88"/>
      <c r="S135" s="88"/>
      <c r="T135" s="89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U135" s="20" t="s">
        <v>92</v>
      </c>
    </row>
    <row r="136" s="2" customFormat="1">
      <c r="A136" s="42"/>
      <c r="B136" s="43"/>
      <c r="C136" s="44"/>
      <c r="D136" s="229" t="s">
        <v>245</v>
      </c>
      <c r="E136" s="44"/>
      <c r="F136" s="254" t="s">
        <v>589</v>
      </c>
      <c r="G136" s="44"/>
      <c r="H136" s="255">
        <v>5.2999999999999998</v>
      </c>
      <c r="I136" s="44"/>
      <c r="J136" s="44"/>
      <c r="K136" s="44"/>
      <c r="L136" s="48"/>
      <c r="M136" s="232"/>
      <c r="N136" s="233"/>
      <c r="O136" s="88"/>
      <c r="P136" s="88"/>
      <c r="Q136" s="88"/>
      <c r="R136" s="88"/>
      <c r="S136" s="88"/>
      <c r="T136" s="89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U136" s="20" t="s">
        <v>92</v>
      </c>
    </row>
    <row r="137" s="2" customFormat="1">
      <c r="A137" s="42"/>
      <c r="B137" s="43"/>
      <c r="C137" s="44"/>
      <c r="D137" s="229" t="s">
        <v>245</v>
      </c>
      <c r="E137" s="44"/>
      <c r="F137" s="254" t="s">
        <v>590</v>
      </c>
      <c r="G137" s="44"/>
      <c r="H137" s="255">
        <v>5.2999999999999998</v>
      </c>
      <c r="I137" s="44"/>
      <c r="J137" s="44"/>
      <c r="K137" s="44"/>
      <c r="L137" s="48"/>
      <c r="M137" s="232"/>
      <c r="N137" s="233"/>
      <c r="O137" s="88"/>
      <c r="P137" s="88"/>
      <c r="Q137" s="88"/>
      <c r="R137" s="88"/>
      <c r="S137" s="88"/>
      <c r="T137" s="89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U137" s="20" t="s">
        <v>92</v>
      </c>
    </row>
    <row r="138" s="2" customFormat="1">
      <c r="A138" s="42"/>
      <c r="B138" s="43"/>
      <c r="C138" s="44"/>
      <c r="D138" s="229" t="s">
        <v>245</v>
      </c>
      <c r="E138" s="44"/>
      <c r="F138" s="254" t="s">
        <v>591</v>
      </c>
      <c r="G138" s="44"/>
      <c r="H138" s="255">
        <v>28.5</v>
      </c>
      <c r="I138" s="44"/>
      <c r="J138" s="44"/>
      <c r="K138" s="44"/>
      <c r="L138" s="48"/>
      <c r="M138" s="232"/>
      <c r="N138" s="233"/>
      <c r="O138" s="88"/>
      <c r="P138" s="88"/>
      <c r="Q138" s="88"/>
      <c r="R138" s="88"/>
      <c r="S138" s="88"/>
      <c r="T138" s="89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U138" s="20" t="s">
        <v>92</v>
      </c>
    </row>
    <row r="139" s="2" customFormat="1">
      <c r="A139" s="42"/>
      <c r="B139" s="43"/>
      <c r="C139" s="44"/>
      <c r="D139" s="229" t="s">
        <v>245</v>
      </c>
      <c r="E139" s="44"/>
      <c r="F139" s="254" t="s">
        <v>592</v>
      </c>
      <c r="G139" s="44"/>
      <c r="H139" s="255">
        <v>28.5</v>
      </c>
      <c r="I139" s="44"/>
      <c r="J139" s="44"/>
      <c r="K139" s="44"/>
      <c r="L139" s="48"/>
      <c r="M139" s="232"/>
      <c r="N139" s="233"/>
      <c r="O139" s="88"/>
      <c r="P139" s="88"/>
      <c r="Q139" s="88"/>
      <c r="R139" s="88"/>
      <c r="S139" s="88"/>
      <c r="T139" s="89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U139" s="20" t="s">
        <v>92</v>
      </c>
    </row>
    <row r="140" s="2" customFormat="1">
      <c r="A140" s="42"/>
      <c r="B140" s="43"/>
      <c r="C140" s="44"/>
      <c r="D140" s="229" t="s">
        <v>245</v>
      </c>
      <c r="E140" s="44"/>
      <c r="F140" s="254" t="s">
        <v>247</v>
      </c>
      <c r="G140" s="44"/>
      <c r="H140" s="255">
        <v>97.599999999999994</v>
      </c>
      <c r="I140" s="44"/>
      <c r="J140" s="44"/>
      <c r="K140" s="44"/>
      <c r="L140" s="48"/>
      <c r="M140" s="232"/>
      <c r="N140" s="233"/>
      <c r="O140" s="88"/>
      <c r="P140" s="88"/>
      <c r="Q140" s="88"/>
      <c r="R140" s="88"/>
      <c r="S140" s="88"/>
      <c r="T140" s="89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U140" s="20" t="s">
        <v>92</v>
      </c>
    </row>
    <row r="141" s="2" customFormat="1">
      <c r="A141" s="42"/>
      <c r="B141" s="43"/>
      <c r="C141" s="44"/>
      <c r="D141" s="229" t="s">
        <v>245</v>
      </c>
      <c r="E141" s="44"/>
      <c r="F141" s="253" t="s">
        <v>268</v>
      </c>
      <c r="G141" s="44"/>
      <c r="H141" s="44"/>
      <c r="I141" s="44"/>
      <c r="J141" s="44"/>
      <c r="K141" s="44"/>
      <c r="L141" s="48"/>
      <c r="M141" s="232"/>
      <c r="N141" s="233"/>
      <c r="O141" s="88"/>
      <c r="P141" s="88"/>
      <c r="Q141" s="88"/>
      <c r="R141" s="88"/>
      <c r="S141" s="88"/>
      <c r="T141" s="89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U141" s="20" t="s">
        <v>92</v>
      </c>
    </row>
    <row r="142" s="2" customFormat="1">
      <c r="A142" s="42"/>
      <c r="B142" s="43"/>
      <c r="C142" s="44"/>
      <c r="D142" s="229" t="s">
        <v>245</v>
      </c>
      <c r="E142" s="44"/>
      <c r="F142" s="254" t="s">
        <v>598</v>
      </c>
      <c r="G142" s="44"/>
      <c r="H142" s="255">
        <v>124.928</v>
      </c>
      <c r="I142" s="44"/>
      <c r="J142" s="44"/>
      <c r="K142" s="44"/>
      <c r="L142" s="48"/>
      <c r="M142" s="232"/>
      <c r="N142" s="233"/>
      <c r="O142" s="88"/>
      <c r="P142" s="88"/>
      <c r="Q142" s="88"/>
      <c r="R142" s="88"/>
      <c r="S142" s="88"/>
      <c r="T142" s="89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U142" s="20" t="s">
        <v>92</v>
      </c>
    </row>
    <row r="143" s="2" customFormat="1">
      <c r="A143" s="42"/>
      <c r="B143" s="43"/>
      <c r="C143" s="44"/>
      <c r="D143" s="229" t="s">
        <v>245</v>
      </c>
      <c r="E143" s="44"/>
      <c r="F143" s="254" t="s">
        <v>266</v>
      </c>
      <c r="G143" s="44"/>
      <c r="H143" s="255">
        <v>124.928</v>
      </c>
      <c r="I143" s="44"/>
      <c r="J143" s="44"/>
      <c r="K143" s="44"/>
      <c r="L143" s="48"/>
      <c r="M143" s="232"/>
      <c r="N143" s="233"/>
      <c r="O143" s="88"/>
      <c r="P143" s="88"/>
      <c r="Q143" s="88"/>
      <c r="R143" s="88"/>
      <c r="S143" s="88"/>
      <c r="T143" s="89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U143" s="20" t="s">
        <v>92</v>
      </c>
    </row>
    <row r="144" s="2" customFormat="1" ht="24.15" customHeight="1">
      <c r="A144" s="42"/>
      <c r="B144" s="43"/>
      <c r="C144" s="216" t="s">
        <v>163</v>
      </c>
      <c r="D144" s="216" t="s">
        <v>139</v>
      </c>
      <c r="E144" s="217" t="s">
        <v>269</v>
      </c>
      <c r="F144" s="218" t="s">
        <v>270</v>
      </c>
      <c r="G144" s="219" t="s">
        <v>200</v>
      </c>
      <c r="H144" s="220">
        <v>62.463999999999999</v>
      </c>
      <c r="I144" s="221"/>
      <c r="J144" s="222">
        <f>ROUND(I144*H144,2)</f>
        <v>0</v>
      </c>
      <c r="K144" s="218" t="s">
        <v>240</v>
      </c>
      <c r="L144" s="48"/>
      <c r="M144" s="223" t="s">
        <v>44</v>
      </c>
      <c r="N144" s="224" t="s">
        <v>53</v>
      </c>
      <c r="O144" s="88"/>
      <c r="P144" s="225">
        <f>O144*H144</f>
        <v>0</v>
      </c>
      <c r="Q144" s="225">
        <v>0</v>
      </c>
      <c r="R144" s="225">
        <f>Q144*H144</f>
        <v>0</v>
      </c>
      <c r="S144" s="225">
        <v>0</v>
      </c>
      <c r="T144" s="226">
        <f>S144*H144</f>
        <v>0</v>
      </c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R144" s="227" t="s">
        <v>154</v>
      </c>
      <c r="AT144" s="227" t="s">
        <v>139</v>
      </c>
      <c r="AU144" s="227" t="s">
        <v>92</v>
      </c>
      <c r="AY144" s="20" t="s">
        <v>136</v>
      </c>
      <c r="BE144" s="228">
        <f>IF(N144="základní",J144,0)</f>
        <v>0</v>
      </c>
      <c r="BF144" s="228">
        <f>IF(N144="snížená",J144,0)</f>
        <v>0</v>
      </c>
      <c r="BG144" s="228">
        <f>IF(N144="zákl. přenesená",J144,0)</f>
        <v>0</v>
      </c>
      <c r="BH144" s="228">
        <f>IF(N144="sníž. přenesená",J144,0)</f>
        <v>0</v>
      </c>
      <c r="BI144" s="228">
        <f>IF(N144="nulová",J144,0)</f>
        <v>0</v>
      </c>
      <c r="BJ144" s="20" t="s">
        <v>90</v>
      </c>
      <c r="BK144" s="228">
        <f>ROUND(I144*H144,2)</f>
        <v>0</v>
      </c>
      <c r="BL144" s="20" t="s">
        <v>154</v>
      </c>
      <c r="BM144" s="227" t="s">
        <v>271</v>
      </c>
    </row>
    <row r="145" s="2" customFormat="1">
      <c r="A145" s="42"/>
      <c r="B145" s="43"/>
      <c r="C145" s="44"/>
      <c r="D145" s="251" t="s">
        <v>242</v>
      </c>
      <c r="E145" s="44"/>
      <c r="F145" s="252" t="s">
        <v>272</v>
      </c>
      <c r="G145" s="44"/>
      <c r="H145" s="44"/>
      <c r="I145" s="231"/>
      <c r="J145" s="44"/>
      <c r="K145" s="44"/>
      <c r="L145" s="48"/>
      <c r="M145" s="232"/>
      <c r="N145" s="233"/>
      <c r="O145" s="88"/>
      <c r="P145" s="88"/>
      <c r="Q145" s="88"/>
      <c r="R145" s="88"/>
      <c r="S145" s="88"/>
      <c r="T145" s="89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T145" s="20" t="s">
        <v>242</v>
      </c>
      <c r="AU145" s="20" t="s">
        <v>92</v>
      </c>
    </row>
    <row r="146" s="13" customFormat="1">
      <c r="A146" s="13"/>
      <c r="B146" s="234"/>
      <c r="C146" s="235"/>
      <c r="D146" s="229" t="s">
        <v>158</v>
      </c>
      <c r="E146" s="236" t="s">
        <v>44</v>
      </c>
      <c r="F146" s="237" t="s">
        <v>273</v>
      </c>
      <c r="G146" s="235"/>
      <c r="H146" s="238">
        <v>62.463999999999999</v>
      </c>
      <c r="I146" s="239"/>
      <c r="J146" s="235"/>
      <c r="K146" s="235"/>
      <c r="L146" s="240"/>
      <c r="M146" s="241"/>
      <c r="N146" s="242"/>
      <c r="O146" s="242"/>
      <c r="P146" s="242"/>
      <c r="Q146" s="242"/>
      <c r="R146" s="242"/>
      <c r="S146" s="242"/>
      <c r="T146" s="24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44" t="s">
        <v>158</v>
      </c>
      <c r="AU146" s="244" t="s">
        <v>92</v>
      </c>
      <c r="AV146" s="13" t="s">
        <v>92</v>
      </c>
      <c r="AW146" s="13" t="s">
        <v>42</v>
      </c>
      <c r="AX146" s="13" t="s">
        <v>90</v>
      </c>
      <c r="AY146" s="244" t="s">
        <v>136</v>
      </c>
    </row>
    <row r="147" s="2" customFormat="1">
      <c r="A147" s="42"/>
      <c r="B147" s="43"/>
      <c r="C147" s="44"/>
      <c r="D147" s="229" t="s">
        <v>245</v>
      </c>
      <c r="E147" s="44"/>
      <c r="F147" s="253" t="s">
        <v>268</v>
      </c>
      <c r="G147" s="44"/>
      <c r="H147" s="44"/>
      <c r="I147" s="44"/>
      <c r="J147" s="44"/>
      <c r="K147" s="44"/>
      <c r="L147" s="48"/>
      <c r="M147" s="232"/>
      <c r="N147" s="233"/>
      <c r="O147" s="88"/>
      <c r="P147" s="88"/>
      <c r="Q147" s="88"/>
      <c r="R147" s="88"/>
      <c r="S147" s="88"/>
      <c r="T147" s="89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U147" s="20" t="s">
        <v>92</v>
      </c>
    </row>
    <row r="148" s="2" customFormat="1">
      <c r="A148" s="42"/>
      <c r="B148" s="43"/>
      <c r="C148" s="44"/>
      <c r="D148" s="229" t="s">
        <v>245</v>
      </c>
      <c r="E148" s="44"/>
      <c r="F148" s="254" t="s">
        <v>598</v>
      </c>
      <c r="G148" s="44"/>
      <c r="H148" s="255">
        <v>124.928</v>
      </c>
      <c r="I148" s="44"/>
      <c r="J148" s="44"/>
      <c r="K148" s="44"/>
      <c r="L148" s="48"/>
      <c r="M148" s="232"/>
      <c r="N148" s="233"/>
      <c r="O148" s="88"/>
      <c r="P148" s="88"/>
      <c r="Q148" s="88"/>
      <c r="R148" s="88"/>
      <c r="S148" s="88"/>
      <c r="T148" s="89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U148" s="20" t="s">
        <v>92</v>
      </c>
    </row>
    <row r="149" s="2" customFormat="1">
      <c r="A149" s="42"/>
      <c r="B149" s="43"/>
      <c r="C149" s="44"/>
      <c r="D149" s="229" t="s">
        <v>245</v>
      </c>
      <c r="E149" s="44"/>
      <c r="F149" s="254" t="s">
        <v>266</v>
      </c>
      <c r="G149" s="44"/>
      <c r="H149" s="255">
        <v>124.928</v>
      </c>
      <c r="I149" s="44"/>
      <c r="J149" s="44"/>
      <c r="K149" s="44"/>
      <c r="L149" s="48"/>
      <c r="M149" s="232"/>
      <c r="N149" s="233"/>
      <c r="O149" s="88"/>
      <c r="P149" s="88"/>
      <c r="Q149" s="88"/>
      <c r="R149" s="88"/>
      <c r="S149" s="88"/>
      <c r="T149" s="89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U149" s="20" t="s">
        <v>92</v>
      </c>
    </row>
    <row r="150" s="2" customFormat="1" ht="21.75" customHeight="1">
      <c r="A150" s="42"/>
      <c r="B150" s="43"/>
      <c r="C150" s="216" t="s">
        <v>168</v>
      </c>
      <c r="D150" s="216" t="s">
        <v>139</v>
      </c>
      <c r="E150" s="217" t="s">
        <v>283</v>
      </c>
      <c r="F150" s="218" t="s">
        <v>284</v>
      </c>
      <c r="G150" s="219" t="s">
        <v>220</v>
      </c>
      <c r="H150" s="220">
        <v>312.31999999999999</v>
      </c>
      <c r="I150" s="221"/>
      <c r="J150" s="222">
        <f>ROUND(I150*H150,2)</f>
        <v>0</v>
      </c>
      <c r="K150" s="218" t="s">
        <v>240</v>
      </c>
      <c r="L150" s="48"/>
      <c r="M150" s="223" t="s">
        <v>44</v>
      </c>
      <c r="N150" s="224" t="s">
        <v>53</v>
      </c>
      <c r="O150" s="88"/>
      <c r="P150" s="225">
        <f>O150*H150</f>
        <v>0</v>
      </c>
      <c r="Q150" s="225">
        <v>0.00084000000000000003</v>
      </c>
      <c r="R150" s="225">
        <f>Q150*H150</f>
        <v>0.26234879999999999</v>
      </c>
      <c r="S150" s="225">
        <v>0</v>
      </c>
      <c r="T150" s="226">
        <f>S150*H150</f>
        <v>0</v>
      </c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R150" s="227" t="s">
        <v>154</v>
      </c>
      <c r="AT150" s="227" t="s">
        <v>139</v>
      </c>
      <c r="AU150" s="227" t="s">
        <v>92</v>
      </c>
      <c r="AY150" s="20" t="s">
        <v>136</v>
      </c>
      <c r="BE150" s="228">
        <f>IF(N150="základní",J150,0)</f>
        <v>0</v>
      </c>
      <c r="BF150" s="228">
        <f>IF(N150="snížená",J150,0)</f>
        <v>0</v>
      </c>
      <c r="BG150" s="228">
        <f>IF(N150="zákl. přenesená",J150,0)</f>
        <v>0</v>
      </c>
      <c r="BH150" s="228">
        <f>IF(N150="sníž. přenesená",J150,0)</f>
        <v>0</v>
      </c>
      <c r="BI150" s="228">
        <f>IF(N150="nulová",J150,0)</f>
        <v>0</v>
      </c>
      <c r="BJ150" s="20" t="s">
        <v>90</v>
      </c>
      <c r="BK150" s="228">
        <f>ROUND(I150*H150,2)</f>
        <v>0</v>
      </c>
      <c r="BL150" s="20" t="s">
        <v>154</v>
      </c>
      <c r="BM150" s="227" t="s">
        <v>285</v>
      </c>
    </row>
    <row r="151" s="2" customFormat="1">
      <c r="A151" s="42"/>
      <c r="B151" s="43"/>
      <c r="C151" s="44"/>
      <c r="D151" s="251" t="s">
        <v>242</v>
      </c>
      <c r="E151" s="44"/>
      <c r="F151" s="252" t="s">
        <v>286</v>
      </c>
      <c r="G151" s="44"/>
      <c r="H151" s="44"/>
      <c r="I151" s="231"/>
      <c r="J151" s="44"/>
      <c r="K151" s="44"/>
      <c r="L151" s="48"/>
      <c r="M151" s="232"/>
      <c r="N151" s="233"/>
      <c r="O151" s="88"/>
      <c r="P151" s="88"/>
      <c r="Q151" s="88"/>
      <c r="R151" s="88"/>
      <c r="S151" s="88"/>
      <c r="T151" s="89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T151" s="20" t="s">
        <v>242</v>
      </c>
      <c r="AU151" s="20" t="s">
        <v>92</v>
      </c>
    </row>
    <row r="152" s="13" customFormat="1">
      <c r="A152" s="13"/>
      <c r="B152" s="234"/>
      <c r="C152" s="235"/>
      <c r="D152" s="229" t="s">
        <v>158</v>
      </c>
      <c r="E152" s="236" t="s">
        <v>44</v>
      </c>
      <c r="F152" s="237" t="s">
        <v>599</v>
      </c>
      <c r="G152" s="235"/>
      <c r="H152" s="238">
        <v>312.31999999999999</v>
      </c>
      <c r="I152" s="239"/>
      <c r="J152" s="235"/>
      <c r="K152" s="235"/>
      <c r="L152" s="240"/>
      <c r="M152" s="241"/>
      <c r="N152" s="242"/>
      <c r="O152" s="242"/>
      <c r="P152" s="242"/>
      <c r="Q152" s="242"/>
      <c r="R152" s="242"/>
      <c r="S152" s="242"/>
      <c r="T152" s="24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T152" s="244" t="s">
        <v>158</v>
      </c>
      <c r="AU152" s="244" t="s">
        <v>92</v>
      </c>
      <c r="AV152" s="13" t="s">
        <v>92</v>
      </c>
      <c r="AW152" s="13" t="s">
        <v>42</v>
      </c>
      <c r="AX152" s="13" t="s">
        <v>82</v>
      </c>
      <c r="AY152" s="244" t="s">
        <v>136</v>
      </c>
    </row>
    <row r="153" s="14" customFormat="1">
      <c r="A153" s="14"/>
      <c r="B153" s="256"/>
      <c r="C153" s="257"/>
      <c r="D153" s="229" t="s">
        <v>158</v>
      </c>
      <c r="E153" s="258" t="s">
        <v>44</v>
      </c>
      <c r="F153" s="259" t="s">
        <v>247</v>
      </c>
      <c r="G153" s="257"/>
      <c r="H153" s="260">
        <v>312.31999999999999</v>
      </c>
      <c r="I153" s="261"/>
      <c r="J153" s="257"/>
      <c r="K153" s="257"/>
      <c r="L153" s="262"/>
      <c r="M153" s="263"/>
      <c r="N153" s="264"/>
      <c r="O153" s="264"/>
      <c r="P153" s="264"/>
      <c r="Q153" s="264"/>
      <c r="R153" s="264"/>
      <c r="S153" s="264"/>
      <c r="T153" s="265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T153" s="266" t="s">
        <v>158</v>
      </c>
      <c r="AU153" s="266" t="s">
        <v>92</v>
      </c>
      <c r="AV153" s="14" t="s">
        <v>154</v>
      </c>
      <c r="AW153" s="14" t="s">
        <v>42</v>
      </c>
      <c r="AX153" s="14" t="s">
        <v>90</v>
      </c>
      <c r="AY153" s="266" t="s">
        <v>136</v>
      </c>
    </row>
    <row r="154" s="2" customFormat="1">
      <c r="A154" s="42"/>
      <c r="B154" s="43"/>
      <c r="C154" s="44"/>
      <c r="D154" s="229" t="s">
        <v>245</v>
      </c>
      <c r="E154" s="44"/>
      <c r="F154" s="253" t="s">
        <v>587</v>
      </c>
      <c r="G154" s="44"/>
      <c r="H154" s="44"/>
      <c r="I154" s="44"/>
      <c r="J154" s="44"/>
      <c r="K154" s="44"/>
      <c r="L154" s="48"/>
      <c r="M154" s="232"/>
      <c r="N154" s="233"/>
      <c r="O154" s="88"/>
      <c r="P154" s="88"/>
      <c r="Q154" s="88"/>
      <c r="R154" s="88"/>
      <c r="S154" s="88"/>
      <c r="T154" s="89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U154" s="20" t="s">
        <v>92</v>
      </c>
    </row>
    <row r="155" s="2" customFormat="1">
      <c r="A155" s="42"/>
      <c r="B155" s="43"/>
      <c r="C155" s="44"/>
      <c r="D155" s="229" t="s">
        <v>245</v>
      </c>
      <c r="E155" s="44"/>
      <c r="F155" s="254" t="s">
        <v>588</v>
      </c>
      <c r="G155" s="44"/>
      <c r="H155" s="255">
        <v>30</v>
      </c>
      <c r="I155" s="44"/>
      <c r="J155" s="44"/>
      <c r="K155" s="44"/>
      <c r="L155" s="48"/>
      <c r="M155" s="232"/>
      <c r="N155" s="233"/>
      <c r="O155" s="88"/>
      <c r="P155" s="88"/>
      <c r="Q155" s="88"/>
      <c r="R155" s="88"/>
      <c r="S155" s="88"/>
      <c r="T155" s="89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U155" s="20" t="s">
        <v>92</v>
      </c>
    </row>
    <row r="156" s="2" customFormat="1">
      <c r="A156" s="42"/>
      <c r="B156" s="43"/>
      <c r="C156" s="44"/>
      <c r="D156" s="229" t="s">
        <v>245</v>
      </c>
      <c r="E156" s="44"/>
      <c r="F156" s="254" t="s">
        <v>589</v>
      </c>
      <c r="G156" s="44"/>
      <c r="H156" s="255">
        <v>5.2999999999999998</v>
      </c>
      <c r="I156" s="44"/>
      <c r="J156" s="44"/>
      <c r="K156" s="44"/>
      <c r="L156" s="48"/>
      <c r="M156" s="232"/>
      <c r="N156" s="233"/>
      <c r="O156" s="88"/>
      <c r="P156" s="88"/>
      <c r="Q156" s="88"/>
      <c r="R156" s="88"/>
      <c r="S156" s="88"/>
      <c r="T156" s="89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U156" s="20" t="s">
        <v>92</v>
      </c>
    </row>
    <row r="157" s="2" customFormat="1">
      <c r="A157" s="42"/>
      <c r="B157" s="43"/>
      <c r="C157" s="44"/>
      <c r="D157" s="229" t="s">
        <v>245</v>
      </c>
      <c r="E157" s="44"/>
      <c r="F157" s="254" t="s">
        <v>590</v>
      </c>
      <c r="G157" s="44"/>
      <c r="H157" s="255">
        <v>5.2999999999999998</v>
      </c>
      <c r="I157" s="44"/>
      <c r="J157" s="44"/>
      <c r="K157" s="44"/>
      <c r="L157" s="48"/>
      <c r="M157" s="232"/>
      <c r="N157" s="233"/>
      <c r="O157" s="88"/>
      <c r="P157" s="88"/>
      <c r="Q157" s="88"/>
      <c r="R157" s="88"/>
      <c r="S157" s="88"/>
      <c r="T157" s="89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U157" s="20" t="s">
        <v>92</v>
      </c>
    </row>
    <row r="158" s="2" customFormat="1">
      <c r="A158" s="42"/>
      <c r="B158" s="43"/>
      <c r="C158" s="44"/>
      <c r="D158" s="229" t="s">
        <v>245</v>
      </c>
      <c r="E158" s="44"/>
      <c r="F158" s="254" t="s">
        <v>591</v>
      </c>
      <c r="G158" s="44"/>
      <c r="H158" s="255">
        <v>28.5</v>
      </c>
      <c r="I158" s="44"/>
      <c r="J158" s="44"/>
      <c r="K158" s="44"/>
      <c r="L158" s="48"/>
      <c r="M158" s="232"/>
      <c r="N158" s="233"/>
      <c r="O158" s="88"/>
      <c r="P158" s="88"/>
      <c r="Q158" s="88"/>
      <c r="R158" s="88"/>
      <c r="S158" s="88"/>
      <c r="T158" s="89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U158" s="20" t="s">
        <v>92</v>
      </c>
    </row>
    <row r="159" s="2" customFormat="1">
      <c r="A159" s="42"/>
      <c r="B159" s="43"/>
      <c r="C159" s="44"/>
      <c r="D159" s="229" t="s">
        <v>245</v>
      </c>
      <c r="E159" s="44"/>
      <c r="F159" s="254" t="s">
        <v>592</v>
      </c>
      <c r="G159" s="44"/>
      <c r="H159" s="255">
        <v>28.5</v>
      </c>
      <c r="I159" s="44"/>
      <c r="J159" s="44"/>
      <c r="K159" s="44"/>
      <c r="L159" s="48"/>
      <c r="M159" s="232"/>
      <c r="N159" s="233"/>
      <c r="O159" s="88"/>
      <c r="P159" s="88"/>
      <c r="Q159" s="88"/>
      <c r="R159" s="88"/>
      <c r="S159" s="88"/>
      <c r="T159" s="89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U159" s="20" t="s">
        <v>92</v>
      </c>
    </row>
    <row r="160" s="2" customFormat="1">
      <c r="A160" s="42"/>
      <c r="B160" s="43"/>
      <c r="C160" s="44"/>
      <c r="D160" s="229" t="s">
        <v>245</v>
      </c>
      <c r="E160" s="44"/>
      <c r="F160" s="254" t="s">
        <v>247</v>
      </c>
      <c r="G160" s="44"/>
      <c r="H160" s="255">
        <v>97.599999999999994</v>
      </c>
      <c r="I160" s="44"/>
      <c r="J160" s="44"/>
      <c r="K160" s="44"/>
      <c r="L160" s="48"/>
      <c r="M160" s="232"/>
      <c r="N160" s="233"/>
      <c r="O160" s="88"/>
      <c r="P160" s="88"/>
      <c r="Q160" s="88"/>
      <c r="R160" s="88"/>
      <c r="S160" s="88"/>
      <c r="T160" s="89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U160" s="20" t="s">
        <v>92</v>
      </c>
    </row>
    <row r="161" s="2" customFormat="1" ht="24.15" customHeight="1">
      <c r="A161" s="42"/>
      <c r="B161" s="43"/>
      <c r="C161" s="216" t="s">
        <v>172</v>
      </c>
      <c r="D161" s="216" t="s">
        <v>139</v>
      </c>
      <c r="E161" s="217" t="s">
        <v>288</v>
      </c>
      <c r="F161" s="218" t="s">
        <v>289</v>
      </c>
      <c r="G161" s="219" t="s">
        <v>220</v>
      </c>
      <c r="H161" s="220">
        <v>312.31999999999999</v>
      </c>
      <c r="I161" s="221"/>
      <c r="J161" s="222">
        <f>ROUND(I161*H161,2)</f>
        <v>0</v>
      </c>
      <c r="K161" s="218" t="s">
        <v>240</v>
      </c>
      <c r="L161" s="48"/>
      <c r="M161" s="223" t="s">
        <v>44</v>
      </c>
      <c r="N161" s="224" t="s">
        <v>53</v>
      </c>
      <c r="O161" s="88"/>
      <c r="P161" s="225">
        <f>O161*H161</f>
        <v>0</v>
      </c>
      <c r="Q161" s="225">
        <v>0</v>
      </c>
      <c r="R161" s="225">
        <f>Q161*H161</f>
        <v>0</v>
      </c>
      <c r="S161" s="225">
        <v>0</v>
      </c>
      <c r="T161" s="226">
        <f>S161*H161</f>
        <v>0</v>
      </c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R161" s="227" t="s">
        <v>154</v>
      </c>
      <c r="AT161" s="227" t="s">
        <v>139</v>
      </c>
      <c r="AU161" s="227" t="s">
        <v>92</v>
      </c>
      <c r="AY161" s="20" t="s">
        <v>136</v>
      </c>
      <c r="BE161" s="228">
        <f>IF(N161="základní",J161,0)</f>
        <v>0</v>
      </c>
      <c r="BF161" s="228">
        <f>IF(N161="snížená",J161,0)</f>
        <v>0</v>
      </c>
      <c r="BG161" s="228">
        <f>IF(N161="zákl. přenesená",J161,0)</f>
        <v>0</v>
      </c>
      <c r="BH161" s="228">
        <f>IF(N161="sníž. přenesená",J161,0)</f>
        <v>0</v>
      </c>
      <c r="BI161" s="228">
        <f>IF(N161="nulová",J161,0)</f>
        <v>0</v>
      </c>
      <c r="BJ161" s="20" t="s">
        <v>90</v>
      </c>
      <c r="BK161" s="228">
        <f>ROUND(I161*H161,2)</f>
        <v>0</v>
      </c>
      <c r="BL161" s="20" t="s">
        <v>154</v>
      </c>
      <c r="BM161" s="227" t="s">
        <v>290</v>
      </c>
    </row>
    <row r="162" s="2" customFormat="1">
      <c r="A162" s="42"/>
      <c r="B162" s="43"/>
      <c r="C162" s="44"/>
      <c r="D162" s="251" t="s">
        <v>242</v>
      </c>
      <c r="E162" s="44"/>
      <c r="F162" s="252" t="s">
        <v>291</v>
      </c>
      <c r="G162" s="44"/>
      <c r="H162" s="44"/>
      <c r="I162" s="231"/>
      <c r="J162" s="44"/>
      <c r="K162" s="44"/>
      <c r="L162" s="48"/>
      <c r="M162" s="232"/>
      <c r="N162" s="233"/>
      <c r="O162" s="88"/>
      <c r="P162" s="88"/>
      <c r="Q162" s="88"/>
      <c r="R162" s="88"/>
      <c r="S162" s="88"/>
      <c r="T162" s="89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T162" s="20" t="s">
        <v>242</v>
      </c>
      <c r="AU162" s="20" t="s">
        <v>92</v>
      </c>
    </row>
    <row r="163" s="13" customFormat="1">
      <c r="A163" s="13"/>
      <c r="B163" s="234"/>
      <c r="C163" s="235"/>
      <c r="D163" s="229" t="s">
        <v>158</v>
      </c>
      <c r="E163" s="236" t="s">
        <v>44</v>
      </c>
      <c r="F163" s="237" t="s">
        <v>599</v>
      </c>
      <c r="G163" s="235"/>
      <c r="H163" s="238">
        <v>312.31999999999999</v>
      </c>
      <c r="I163" s="239"/>
      <c r="J163" s="235"/>
      <c r="K163" s="235"/>
      <c r="L163" s="240"/>
      <c r="M163" s="241"/>
      <c r="N163" s="242"/>
      <c r="O163" s="242"/>
      <c r="P163" s="242"/>
      <c r="Q163" s="242"/>
      <c r="R163" s="242"/>
      <c r="S163" s="242"/>
      <c r="T163" s="24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T163" s="244" t="s">
        <v>158</v>
      </c>
      <c r="AU163" s="244" t="s">
        <v>92</v>
      </c>
      <c r="AV163" s="13" t="s">
        <v>92</v>
      </c>
      <c r="AW163" s="13" t="s">
        <v>42</v>
      </c>
      <c r="AX163" s="13" t="s">
        <v>82</v>
      </c>
      <c r="AY163" s="244" t="s">
        <v>136</v>
      </c>
    </row>
    <row r="164" s="14" customFormat="1">
      <c r="A164" s="14"/>
      <c r="B164" s="256"/>
      <c r="C164" s="257"/>
      <c r="D164" s="229" t="s">
        <v>158</v>
      </c>
      <c r="E164" s="258" t="s">
        <v>44</v>
      </c>
      <c r="F164" s="259" t="s">
        <v>247</v>
      </c>
      <c r="G164" s="257"/>
      <c r="H164" s="260">
        <v>312.31999999999999</v>
      </c>
      <c r="I164" s="261"/>
      <c r="J164" s="257"/>
      <c r="K164" s="257"/>
      <c r="L164" s="262"/>
      <c r="M164" s="263"/>
      <c r="N164" s="264"/>
      <c r="O164" s="264"/>
      <c r="P164" s="264"/>
      <c r="Q164" s="264"/>
      <c r="R164" s="264"/>
      <c r="S164" s="264"/>
      <c r="T164" s="265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T164" s="266" t="s">
        <v>158</v>
      </c>
      <c r="AU164" s="266" t="s">
        <v>92</v>
      </c>
      <c r="AV164" s="14" t="s">
        <v>154</v>
      </c>
      <c r="AW164" s="14" t="s">
        <v>42</v>
      </c>
      <c r="AX164" s="14" t="s">
        <v>90</v>
      </c>
      <c r="AY164" s="266" t="s">
        <v>136</v>
      </c>
    </row>
    <row r="165" s="2" customFormat="1">
      <c r="A165" s="42"/>
      <c r="B165" s="43"/>
      <c r="C165" s="44"/>
      <c r="D165" s="229" t="s">
        <v>245</v>
      </c>
      <c r="E165" s="44"/>
      <c r="F165" s="253" t="s">
        <v>587</v>
      </c>
      <c r="G165" s="44"/>
      <c r="H165" s="44"/>
      <c r="I165" s="44"/>
      <c r="J165" s="44"/>
      <c r="K165" s="44"/>
      <c r="L165" s="48"/>
      <c r="M165" s="232"/>
      <c r="N165" s="233"/>
      <c r="O165" s="88"/>
      <c r="P165" s="88"/>
      <c r="Q165" s="88"/>
      <c r="R165" s="88"/>
      <c r="S165" s="88"/>
      <c r="T165" s="89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U165" s="20" t="s">
        <v>92</v>
      </c>
    </row>
    <row r="166" s="2" customFormat="1">
      <c r="A166" s="42"/>
      <c r="B166" s="43"/>
      <c r="C166" s="44"/>
      <c r="D166" s="229" t="s">
        <v>245</v>
      </c>
      <c r="E166" s="44"/>
      <c r="F166" s="254" t="s">
        <v>588</v>
      </c>
      <c r="G166" s="44"/>
      <c r="H166" s="255">
        <v>30</v>
      </c>
      <c r="I166" s="44"/>
      <c r="J166" s="44"/>
      <c r="K166" s="44"/>
      <c r="L166" s="48"/>
      <c r="M166" s="232"/>
      <c r="N166" s="233"/>
      <c r="O166" s="88"/>
      <c r="P166" s="88"/>
      <c r="Q166" s="88"/>
      <c r="R166" s="88"/>
      <c r="S166" s="88"/>
      <c r="T166" s="89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U166" s="20" t="s">
        <v>92</v>
      </c>
    </row>
    <row r="167" s="2" customFormat="1">
      <c r="A167" s="42"/>
      <c r="B167" s="43"/>
      <c r="C167" s="44"/>
      <c r="D167" s="229" t="s">
        <v>245</v>
      </c>
      <c r="E167" s="44"/>
      <c r="F167" s="254" t="s">
        <v>589</v>
      </c>
      <c r="G167" s="44"/>
      <c r="H167" s="255">
        <v>5.2999999999999998</v>
      </c>
      <c r="I167" s="44"/>
      <c r="J167" s="44"/>
      <c r="K167" s="44"/>
      <c r="L167" s="48"/>
      <c r="M167" s="232"/>
      <c r="N167" s="233"/>
      <c r="O167" s="88"/>
      <c r="P167" s="88"/>
      <c r="Q167" s="88"/>
      <c r="R167" s="88"/>
      <c r="S167" s="88"/>
      <c r="T167" s="89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U167" s="20" t="s">
        <v>92</v>
      </c>
    </row>
    <row r="168" s="2" customFormat="1">
      <c r="A168" s="42"/>
      <c r="B168" s="43"/>
      <c r="C168" s="44"/>
      <c r="D168" s="229" t="s">
        <v>245</v>
      </c>
      <c r="E168" s="44"/>
      <c r="F168" s="254" t="s">
        <v>590</v>
      </c>
      <c r="G168" s="44"/>
      <c r="H168" s="255">
        <v>5.2999999999999998</v>
      </c>
      <c r="I168" s="44"/>
      <c r="J168" s="44"/>
      <c r="K168" s="44"/>
      <c r="L168" s="48"/>
      <c r="M168" s="232"/>
      <c r="N168" s="233"/>
      <c r="O168" s="88"/>
      <c r="P168" s="88"/>
      <c r="Q168" s="88"/>
      <c r="R168" s="88"/>
      <c r="S168" s="88"/>
      <c r="T168" s="89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U168" s="20" t="s">
        <v>92</v>
      </c>
    </row>
    <row r="169" s="2" customFormat="1">
      <c r="A169" s="42"/>
      <c r="B169" s="43"/>
      <c r="C169" s="44"/>
      <c r="D169" s="229" t="s">
        <v>245</v>
      </c>
      <c r="E169" s="44"/>
      <c r="F169" s="254" t="s">
        <v>591</v>
      </c>
      <c r="G169" s="44"/>
      <c r="H169" s="255">
        <v>28.5</v>
      </c>
      <c r="I169" s="44"/>
      <c r="J169" s="44"/>
      <c r="K169" s="44"/>
      <c r="L169" s="48"/>
      <c r="M169" s="232"/>
      <c r="N169" s="233"/>
      <c r="O169" s="88"/>
      <c r="P169" s="88"/>
      <c r="Q169" s="88"/>
      <c r="R169" s="88"/>
      <c r="S169" s="88"/>
      <c r="T169" s="89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U169" s="20" t="s">
        <v>92</v>
      </c>
    </row>
    <row r="170" s="2" customFormat="1">
      <c r="A170" s="42"/>
      <c r="B170" s="43"/>
      <c r="C170" s="44"/>
      <c r="D170" s="229" t="s">
        <v>245</v>
      </c>
      <c r="E170" s="44"/>
      <c r="F170" s="254" t="s">
        <v>592</v>
      </c>
      <c r="G170" s="44"/>
      <c r="H170" s="255">
        <v>28.5</v>
      </c>
      <c r="I170" s="44"/>
      <c r="J170" s="44"/>
      <c r="K170" s="44"/>
      <c r="L170" s="48"/>
      <c r="M170" s="232"/>
      <c r="N170" s="233"/>
      <c r="O170" s="88"/>
      <c r="P170" s="88"/>
      <c r="Q170" s="88"/>
      <c r="R170" s="88"/>
      <c r="S170" s="88"/>
      <c r="T170" s="89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U170" s="20" t="s">
        <v>92</v>
      </c>
    </row>
    <row r="171" s="2" customFormat="1">
      <c r="A171" s="42"/>
      <c r="B171" s="43"/>
      <c r="C171" s="44"/>
      <c r="D171" s="229" t="s">
        <v>245</v>
      </c>
      <c r="E171" s="44"/>
      <c r="F171" s="254" t="s">
        <v>247</v>
      </c>
      <c r="G171" s="44"/>
      <c r="H171" s="255">
        <v>97.599999999999994</v>
      </c>
      <c r="I171" s="44"/>
      <c r="J171" s="44"/>
      <c r="K171" s="44"/>
      <c r="L171" s="48"/>
      <c r="M171" s="232"/>
      <c r="N171" s="233"/>
      <c r="O171" s="88"/>
      <c r="P171" s="88"/>
      <c r="Q171" s="88"/>
      <c r="R171" s="88"/>
      <c r="S171" s="88"/>
      <c r="T171" s="89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U171" s="20" t="s">
        <v>92</v>
      </c>
    </row>
    <row r="172" s="2" customFormat="1" ht="37.8" customHeight="1">
      <c r="A172" s="42"/>
      <c r="B172" s="43"/>
      <c r="C172" s="216" t="s">
        <v>178</v>
      </c>
      <c r="D172" s="216" t="s">
        <v>139</v>
      </c>
      <c r="E172" s="217" t="s">
        <v>292</v>
      </c>
      <c r="F172" s="218" t="s">
        <v>293</v>
      </c>
      <c r="G172" s="219" t="s">
        <v>200</v>
      </c>
      <c r="H172" s="220">
        <v>163.96799999999999</v>
      </c>
      <c r="I172" s="221"/>
      <c r="J172" s="222">
        <f>ROUND(I172*H172,2)</f>
        <v>0</v>
      </c>
      <c r="K172" s="218" t="s">
        <v>240</v>
      </c>
      <c r="L172" s="48"/>
      <c r="M172" s="223" t="s">
        <v>44</v>
      </c>
      <c r="N172" s="224" t="s">
        <v>53</v>
      </c>
      <c r="O172" s="88"/>
      <c r="P172" s="225">
        <f>O172*H172</f>
        <v>0</v>
      </c>
      <c r="Q172" s="225">
        <v>0</v>
      </c>
      <c r="R172" s="225">
        <f>Q172*H172</f>
        <v>0</v>
      </c>
      <c r="S172" s="225">
        <v>0</v>
      </c>
      <c r="T172" s="226">
        <f>S172*H172</f>
        <v>0</v>
      </c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R172" s="227" t="s">
        <v>154</v>
      </c>
      <c r="AT172" s="227" t="s">
        <v>139</v>
      </c>
      <c r="AU172" s="227" t="s">
        <v>92</v>
      </c>
      <c r="AY172" s="20" t="s">
        <v>136</v>
      </c>
      <c r="BE172" s="228">
        <f>IF(N172="základní",J172,0)</f>
        <v>0</v>
      </c>
      <c r="BF172" s="228">
        <f>IF(N172="snížená",J172,0)</f>
        <v>0</v>
      </c>
      <c r="BG172" s="228">
        <f>IF(N172="zákl. přenesená",J172,0)</f>
        <v>0</v>
      </c>
      <c r="BH172" s="228">
        <f>IF(N172="sníž. přenesená",J172,0)</f>
        <v>0</v>
      </c>
      <c r="BI172" s="228">
        <f>IF(N172="nulová",J172,0)</f>
        <v>0</v>
      </c>
      <c r="BJ172" s="20" t="s">
        <v>90</v>
      </c>
      <c r="BK172" s="228">
        <f>ROUND(I172*H172,2)</f>
        <v>0</v>
      </c>
      <c r="BL172" s="20" t="s">
        <v>154</v>
      </c>
      <c r="BM172" s="227" t="s">
        <v>600</v>
      </c>
    </row>
    <row r="173" s="2" customFormat="1">
      <c r="A173" s="42"/>
      <c r="B173" s="43"/>
      <c r="C173" s="44"/>
      <c r="D173" s="251" t="s">
        <v>242</v>
      </c>
      <c r="E173" s="44"/>
      <c r="F173" s="252" t="s">
        <v>295</v>
      </c>
      <c r="G173" s="44"/>
      <c r="H173" s="44"/>
      <c r="I173" s="231"/>
      <c r="J173" s="44"/>
      <c r="K173" s="44"/>
      <c r="L173" s="48"/>
      <c r="M173" s="232"/>
      <c r="N173" s="233"/>
      <c r="O173" s="88"/>
      <c r="P173" s="88"/>
      <c r="Q173" s="88"/>
      <c r="R173" s="88"/>
      <c r="S173" s="88"/>
      <c r="T173" s="89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T173" s="20" t="s">
        <v>242</v>
      </c>
      <c r="AU173" s="20" t="s">
        <v>92</v>
      </c>
    </row>
    <row r="174" s="13" customFormat="1">
      <c r="A174" s="13"/>
      <c r="B174" s="234"/>
      <c r="C174" s="235"/>
      <c r="D174" s="229" t="s">
        <v>158</v>
      </c>
      <c r="E174" s="236" t="s">
        <v>44</v>
      </c>
      <c r="F174" s="237" t="s">
        <v>296</v>
      </c>
      <c r="G174" s="235"/>
      <c r="H174" s="238">
        <v>163.96799999999999</v>
      </c>
      <c r="I174" s="239"/>
      <c r="J174" s="235"/>
      <c r="K174" s="235"/>
      <c r="L174" s="240"/>
      <c r="M174" s="241"/>
      <c r="N174" s="242"/>
      <c r="O174" s="242"/>
      <c r="P174" s="242"/>
      <c r="Q174" s="242"/>
      <c r="R174" s="242"/>
      <c r="S174" s="242"/>
      <c r="T174" s="24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T174" s="244" t="s">
        <v>158</v>
      </c>
      <c r="AU174" s="244" t="s">
        <v>92</v>
      </c>
      <c r="AV174" s="13" t="s">
        <v>92</v>
      </c>
      <c r="AW174" s="13" t="s">
        <v>42</v>
      </c>
      <c r="AX174" s="13" t="s">
        <v>90</v>
      </c>
      <c r="AY174" s="244" t="s">
        <v>136</v>
      </c>
    </row>
    <row r="175" s="2" customFormat="1">
      <c r="A175" s="42"/>
      <c r="B175" s="43"/>
      <c r="C175" s="44"/>
      <c r="D175" s="229" t="s">
        <v>245</v>
      </c>
      <c r="E175" s="44"/>
      <c r="F175" s="253" t="s">
        <v>297</v>
      </c>
      <c r="G175" s="44"/>
      <c r="H175" s="44"/>
      <c r="I175" s="44"/>
      <c r="J175" s="44"/>
      <c r="K175" s="44"/>
      <c r="L175" s="48"/>
      <c r="M175" s="232"/>
      <c r="N175" s="233"/>
      <c r="O175" s="88"/>
      <c r="P175" s="88"/>
      <c r="Q175" s="88"/>
      <c r="R175" s="88"/>
      <c r="S175" s="88"/>
      <c r="T175" s="89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U175" s="20" t="s">
        <v>92</v>
      </c>
    </row>
    <row r="176" s="2" customFormat="1">
      <c r="A176" s="42"/>
      <c r="B176" s="43"/>
      <c r="C176" s="44"/>
      <c r="D176" s="229" t="s">
        <v>245</v>
      </c>
      <c r="E176" s="44"/>
      <c r="F176" s="254" t="s">
        <v>211</v>
      </c>
      <c r="G176" s="44"/>
      <c r="H176" s="255">
        <v>124.928</v>
      </c>
      <c r="I176" s="44"/>
      <c r="J176" s="44"/>
      <c r="K176" s="44"/>
      <c r="L176" s="48"/>
      <c r="M176" s="232"/>
      <c r="N176" s="233"/>
      <c r="O176" s="88"/>
      <c r="P176" s="88"/>
      <c r="Q176" s="88"/>
      <c r="R176" s="88"/>
      <c r="S176" s="88"/>
      <c r="T176" s="89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U176" s="20" t="s">
        <v>92</v>
      </c>
    </row>
    <row r="177" s="2" customFormat="1">
      <c r="A177" s="42"/>
      <c r="B177" s="43"/>
      <c r="C177" s="44"/>
      <c r="D177" s="229" t="s">
        <v>245</v>
      </c>
      <c r="E177" s="44"/>
      <c r="F177" s="254" t="s">
        <v>298</v>
      </c>
      <c r="G177" s="44"/>
      <c r="H177" s="255">
        <v>-81.983999999999995</v>
      </c>
      <c r="I177" s="44"/>
      <c r="J177" s="44"/>
      <c r="K177" s="44"/>
      <c r="L177" s="48"/>
      <c r="M177" s="232"/>
      <c r="N177" s="233"/>
      <c r="O177" s="88"/>
      <c r="P177" s="88"/>
      <c r="Q177" s="88"/>
      <c r="R177" s="88"/>
      <c r="S177" s="88"/>
      <c r="T177" s="89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U177" s="20" t="s">
        <v>92</v>
      </c>
    </row>
    <row r="178" s="2" customFormat="1">
      <c r="A178" s="42"/>
      <c r="B178" s="43"/>
      <c r="C178" s="44"/>
      <c r="D178" s="229" t="s">
        <v>245</v>
      </c>
      <c r="E178" s="44"/>
      <c r="F178" s="254" t="s">
        <v>247</v>
      </c>
      <c r="G178" s="44"/>
      <c r="H178" s="255">
        <v>42.944000000000003</v>
      </c>
      <c r="I178" s="44"/>
      <c r="J178" s="44"/>
      <c r="K178" s="44"/>
      <c r="L178" s="48"/>
      <c r="M178" s="232"/>
      <c r="N178" s="233"/>
      <c r="O178" s="88"/>
      <c r="P178" s="88"/>
      <c r="Q178" s="88"/>
      <c r="R178" s="88"/>
      <c r="S178" s="88"/>
      <c r="T178" s="89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U178" s="20" t="s">
        <v>92</v>
      </c>
    </row>
    <row r="179" s="2" customFormat="1">
      <c r="A179" s="42"/>
      <c r="B179" s="43"/>
      <c r="C179" s="44"/>
      <c r="D179" s="229" t="s">
        <v>245</v>
      </c>
      <c r="E179" s="44"/>
      <c r="F179" s="253" t="s">
        <v>300</v>
      </c>
      <c r="G179" s="44"/>
      <c r="H179" s="44"/>
      <c r="I179" s="44"/>
      <c r="J179" s="44"/>
      <c r="K179" s="44"/>
      <c r="L179" s="48"/>
      <c r="M179" s="232"/>
      <c r="N179" s="233"/>
      <c r="O179" s="88"/>
      <c r="P179" s="88"/>
      <c r="Q179" s="88"/>
      <c r="R179" s="88"/>
      <c r="S179" s="88"/>
      <c r="T179" s="89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U179" s="20" t="s">
        <v>92</v>
      </c>
    </row>
    <row r="180" s="2" customFormat="1">
      <c r="A180" s="42"/>
      <c r="B180" s="43"/>
      <c r="C180" s="44"/>
      <c r="D180" s="229" t="s">
        <v>245</v>
      </c>
      <c r="E180" s="44"/>
      <c r="F180" s="254" t="s">
        <v>211</v>
      </c>
      <c r="G180" s="44"/>
      <c r="H180" s="255">
        <v>124.928</v>
      </c>
      <c r="I180" s="44"/>
      <c r="J180" s="44"/>
      <c r="K180" s="44"/>
      <c r="L180" s="48"/>
      <c r="M180" s="232"/>
      <c r="N180" s="233"/>
      <c r="O180" s="88"/>
      <c r="P180" s="88"/>
      <c r="Q180" s="88"/>
      <c r="R180" s="88"/>
      <c r="S180" s="88"/>
      <c r="T180" s="89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U180" s="20" t="s">
        <v>92</v>
      </c>
    </row>
    <row r="181" s="2" customFormat="1">
      <c r="A181" s="42"/>
      <c r="B181" s="43"/>
      <c r="C181" s="44"/>
      <c r="D181" s="229" t="s">
        <v>245</v>
      </c>
      <c r="E181" s="44"/>
      <c r="F181" s="254" t="s">
        <v>301</v>
      </c>
      <c r="G181" s="44"/>
      <c r="H181" s="255">
        <v>-35.136000000000003</v>
      </c>
      <c r="I181" s="44"/>
      <c r="J181" s="44"/>
      <c r="K181" s="44"/>
      <c r="L181" s="48"/>
      <c r="M181" s="232"/>
      <c r="N181" s="233"/>
      <c r="O181" s="88"/>
      <c r="P181" s="88"/>
      <c r="Q181" s="88"/>
      <c r="R181" s="88"/>
      <c r="S181" s="88"/>
      <c r="T181" s="89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U181" s="20" t="s">
        <v>92</v>
      </c>
    </row>
    <row r="182" s="2" customFormat="1">
      <c r="A182" s="42"/>
      <c r="B182" s="43"/>
      <c r="C182" s="44"/>
      <c r="D182" s="229" t="s">
        <v>245</v>
      </c>
      <c r="E182" s="44"/>
      <c r="F182" s="254" t="s">
        <v>302</v>
      </c>
      <c r="G182" s="44"/>
      <c r="H182" s="255">
        <v>-7.8079999999999998</v>
      </c>
      <c r="I182" s="44"/>
      <c r="J182" s="44"/>
      <c r="K182" s="44"/>
      <c r="L182" s="48"/>
      <c r="M182" s="232"/>
      <c r="N182" s="233"/>
      <c r="O182" s="88"/>
      <c r="P182" s="88"/>
      <c r="Q182" s="88"/>
      <c r="R182" s="88"/>
      <c r="S182" s="88"/>
      <c r="T182" s="89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U182" s="20" t="s">
        <v>92</v>
      </c>
    </row>
    <row r="183" s="2" customFormat="1">
      <c r="A183" s="42"/>
      <c r="B183" s="43"/>
      <c r="C183" s="44"/>
      <c r="D183" s="229" t="s">
        <v>245</v>
      </c>
      <c r="E183" s="44"/>
      <c r="F183" s="254" t="s">
        <v>247</v>
      </c>
      <c r="G183" s="44"/>
      <c r="H183" s="255">
        <v>81.983999999999995</v>
      </c>
      <c r="I183" s="44"/>
      <c r="J183" s="44"/>
      <c r="K183" s="44"/>
      <c r="L183" s="48"/>
      <c r="M183" s="232"/>
      <c r="N183" s="233"/>
      <c r="O183" s="88"/>
      <c r="P183" s="88"/>
      <c r="Q183" s="88"/>
      <c r="R183" s="88"/>
      <c r="S183" s="88"/>
      <c r="T183" s="89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U183" s="20" t="s">
        <v>92</v>
      </c>
    </row>
    <row r="184" s="2" customFormat="1" ht="37.8" customHeight="1">
      <c r="A184" s="42"/>
      <c r="B184" s="43"/>
      <c r="C184" s="216" t="s">
        <v>181</v>
      </c>
      <c r="D184" s="216" t="s">
        <v>139</v>
      </c>
      <c r="E184" s="217" t="s">
        <v>303</v>
      </c>
      <c r="F184" s="218" t="s">
        <v>304</v>
      </c>
      <c r="G184" s="219" t="s">
        <v>200</v>
      </c>
      <c r="H184" s="220">
        <v>42.944000000000003</v>
      </c>
      <c r="I184" s="221"/>
      <c r="J184" s="222">
        <f>ROUND(I184*H184,2)</f>
        <v>0</v>
      </c>
      <c r="K184" s="218" t="s">
        <v>240</v>
      </c>
      <c r="L184" s="48"/>
      <c r="M184" s="223" t="s">
        <v>44</v>
      </c>
      <c r="N184" s="224" t="s">
        <v>53</v>
      </c>
      <c r="O184" s="88"/>
      <c r="P184" s="225">
        <f>O184*H184</f>
        <v>0</v>
      </c>
      <c r="Q184" s="225">
        <v>0</v>
      </c>
      <c r="R184" s="225">
        <f>Q184*H184</f>
        <v>0</v>
      </c>
      <c r="S184" s="225">
        <v>0</v>
      </c>
      <c r="T184" s="226">
        <f>S184*H184</f>
        <v>0</v>
      </c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R184" s="227" t="s">
        <v>154</v>
      </c>
      <c r="AT184" s="227" t="s">
        <v>139</v>
      </c>
      <c r="AU184" s="227" t="s">
        <v>92</v>
      </c>
      <c r="AY184" s="20" t="s">
        <v>136</v>
      </c>
      <c r="BE184" s="228">
        <f>IF(N184="základní",J184,0)</f>
        <v>0</v>
      </c>
      <c r="BF184" s="228">
        <f>IF(N184="snížená",J184,0)</f>
        <v>0</v>
      </c>
      <c r="BG184" s="228">
        <f>IF(N184="zákl. přenesená",J184,0)</f>
        <v>0</v>
      </c>
      <c r="BH184" s="228">
        <f>IF(N184="sníž. přenesená",J184,0)</f>
        <v>0</v>
      </c>
      <c r="BI184" s="228">
        <f>IF(N184="nulová",J184,0)</f>
        <v>0</v>
      </c>
      <c r="BJ184" s="20" t="s">
        <v>90</v>
      </c>
      <c r="BK184" s="228">
        <f>ROUND(I184*H184,2)</f>
        <v>0</v>
      </c>
      <c r="BL184" s="20" t="s">
        <v>154</v>
      </c>
      <c r="BM184" s="227" t="s">
        <v>305</v>
      </c>
    </row>
    <row r="185" s="2" customFormat="1">
      <c r="A185" s="42"/>
      <c r="B185" s="43"/>
      <c r="C185" s="44"/>
      <c r="D185" s="251" t="s">
        <v>242</v>
      </c>
      <c r="E185" s="44"/>
      <c r="F185" s="252" t="s">
        <v>306</v>
      </c>
      <c r="G185" s="44"/>
      <c r="H185" s="44"/>
      <c r="I185" s="231"/>
      <c r="J185" s="44"/>
      <c r="K185" s="44"/>
      <c r="L185" s="48"/>
      <c r="M185" s="232"/>
      <c r="N185" s="233"/>
      <c r="O185" s="88"/>
      <c r="P185" s="88"/>
      <c r="Q185" s="88"/>
      <c r="R185" s="88"/>
      <c r="S185" s="88"/>
      <c r="T185" s="89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T185" s="20" t="s">
        <v>242</v>
      </c>
      <c r="AU185" s="20" t="s">
        <v>92</v>
      </c>
    </row>
    <row r="186" s="13" customFormat="1">
      <c r="A186" s="13"/>
      <c r="B186" s="234"/>
      <c r="C186" s="235"/>
      <c r="D186" s="229" t="s">
        <v>158</v>
      </c>
      <c r="E186" s="236" t="s">
        <v>44</v>
      </c>
      <c r="F186" s="237" t="s">
        <v>307</v>
      </c>
      <c r="G186" s="235"/>
      <c r="H186" s="238">
        <v>42.944000000000003</v>
      </c>
      <c r="I186" s="239"/>
      <c r="J186" s="235"/>
      <c r="K186" s="235"/>
      <c r="L186" s="240"/>
      <c r="M186" s="241"/>
      <c r="N186" s="242"/>
      <c r="O186" s="242"/>
      <c r="P186" s="242"/>
      <c r="Q186" s="242"/>
      <c r="R186" s="242"/>
      <c r="S186" s="242"/>
      <c r="T186" s="24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T186" s="244" t="s">
        <v>158</v>
      </c>
      <c r="AU186" s="244" t="s">
        <v>92</v>
      </c>
      <c r="AV186" s="13" t="s">
        <v>92</v>
      </c>
      <c r="AW186" s="13" t="s">
        <v>42</v>
      </c>
      <c r="AX186" s="13" t="s">
        <v>90</v>
      </c>
      <c r="AY186" s="244" t="s">
        <v>136</v>
      </c>
    </row>
    <row r="187" s="2" customFormat="1">
      <c r="A187" s="42"/>
      <c r="B187" s="43"/>
      <c r="C187" s="44"/>
      <c r="D187" s="229" t="s">
        <v>245</v>
      </c>
      <c r="E187" s="44"/>
      <c r="F187" s="253" t="s">
        <v>297</v>
      </c>
      <c r="G187" s="44"/>
      <c r="H187" s="44"/>
      <c r="I187" s="44"/>
      <c r="J187" s="44"/>
      <c r="K187" s="44"/>
      <c r="L187" s="48"/>
      <c r="M187" s="232"/>
      <c r="N187" s="233"/>
      <c r="O187" s="88"/>
      <c r="P187" s="88"/>
      <c r="Q187" s="88"/>
      <c r="R187" s="88"/>
      <c r="S187" s="88"/>
      <c r="T187" s="89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U187" s="20" t="s">
        <v>92</v>
      </c>
    </row>
    <row r="188" s="2" customFormat="1">
      <c r="A188" s="42"/>
      <c r="B188" s="43"/>
      <c r="C188" s="44"/>
      <c r="D188" s="229" t="s">
        <v>245</v>
      </c>
      <c r="E188" s="44"/>
      <c r="F188" s="254" t="s">
        <v>211</v>
      </c>
      <c r="G188" s="44"/>
      <c r="H188" s="255">
        <v>124.928</v>
      </c>
      <c r="I188" s="44"/>
      <c r="J188" s="44"/>
      <c r="K188" s="44"/>
      <c r="L188" s="48"/>
      <c r="M188" s="232"/>
      <c r="N188" s="233"/>
      <c r="O188" s="88"/>
      <c r="P188" s="88"/>
      <c r="Q188" s="88"/>
      <c r="R188" s="88"/>
      <c r="S188" s="88"/>
      <c r="T188" s="89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U188" s="20" t="s">
        <v>92</v>
      </c>
    </row>
    <row r="189" s="2" customFormat="1">
      <c r="A189" s="42"/>
      <c r="B189" s="43"/>
      <c r="C189" s="44"/>
      <c r="D189" s="229" t="s">
        <v>245</v>
      </c>
      <c r="E189" s="44"/>
      <c r="F189" s="254" t="s">
        <v>298</v>
      </c>
      <c r="G189" s="44"/>
      <c r="H189" s="255">
        <v>-81.983999999999995</v>
      </c>
      <c r="I189" s="44"/>
      <c r="J189" s="44"/>
      <c r="K189" s="44"/>
      <c r="L189" s="48"/>
      <c r="M189" s="232"/>
      <c r="N189" s="233"/>
      <c r="O189" s="88"/>
      <c r="P189" s="88"/>
      <c r="Q189" s="88"/>
      <c r="R189" s="88"/>
      <c r="S189" s="88"/>
      <c r="T189" s="89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U189" s="20" t="s">
        <v>92</v>
      </c>
    </row>
    <row r="190" s="2" customFormat="1">
      <c r="A190" s="42"/>
      <c r="B190" s="43"/>
      <c r="C190" s="44"/>
      <c r="D190" s="229" t="s">
        <v>245</v>
      </c>
      <c r="E190" s="44"/>
      <c r="F190" s="254" t="s">
        <v>247</v>
      </c>
      <c r="G190" s="44"/>
      <c r="H190" s="255">
        <v>42.944000000000003</v>
      </c>
      <c r="I190" s="44"/>
      <c r="J190" s="44"/>
      <c r="K190" s="44"/>
      <c r="L190" s="48"/>
      <c r="M190" s="232"/>
      <c r="N190" s="233"/>
      <c r="O190" s="88"/>
      <c r="P190" s="88"/>
      <c r="Q190" s="88"/>
      <c r="R190" s="88"/>
      <c r="S190" s="88"/>
      <c r="T190" s="89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U190" s="20" t="s">
        <v>92</v>
      </c>
    </row>
    <row r="191" s="2" customFormat="1" ht="37.8" customHeight="1">
      <c r="A191" s="42"/>
      <c r="B191" s="43"/>
      <c r="C191" s="216" t="s">
        <v>187</v>
      </c>
      <c r="D191" s="216" t="s">
        <v>139</v>
      </c>
      <c r="E191" s="217" t="s">
        <v>309</v>
      </c>
      <c r="F191" s="218" t="s">
        <v>310</v>
      </c>
      <c r="G191" s="219" t="s">
        <v>200</v>
      </c>
      <c r="H191" s="220">
        <v>858.88</v>
      </c>
      <c r="I191" s="221"/>
      <c r="J191" s="222">
        <f>ROUND(I191*H191,2)</f>
        <v>0</v>
      </c>
      <c r="K191" s="218" t="s">
        <v>240</v>
      </c>
      <c r="L191" s="48"/>
      <c r="M191" s="223" t="s">
        <v>44</v>
      </c>
      <c r="N191" s="224" t="s">
        <v>53</v>
      </c>
      <c r="O191" s="88"/>
      <c r="P191" s="225">
        <f>O191*H191</f>
        <v>0</v>
      </c>
      <c r="Q191" s="225">
        <v>0</v>
      </c>
      <c r="R191" s="225">
        <f>Q191*H191</f>
        <v>0</v>
      </c>
      <c r="S191" s="225">
        <v>0</v>
      </c>
      <c r="T191" s="226">
        <f>S191*H191</f>
        <v>0</v>
      </c>
      <c r="U191" s="42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R191" s="227" t="s">
        <v>154</v>
      </c>
      <c r="AT191" s="227" t="s">
        <v>139</v>
      </c>
      <c r="AU191" s="227" t="s">
        <v>92</v>
      </c>
      <c r="AY191" s="20" t="s">
        <v>136</v>
      </c>
      <c r="BE191" s="228">
        <f>IF(N191="základní",J191,0)</f>
        <v>0</v>
      </c>
      <c r="BF191" s="228">
        <f>IF(N191="snížená",J191,0)</f>
        <v>0</v>
      </c>
      <c r="BG191" s="228">
        <f>IF(N191="zákl. přenesená",J191,0)</f>
        <v>0</v>
      </c>
      <c r="BH191" s="228">
        <f>IF(N191="sníž. přenesená",J191,0)</f>
        <v>0</v>
      </c>
      <c r="BI191" s="228">
        <f>IF(N191="nulová",J191,0)</f>
        <v>0</v>
      </c>
      <c r="BJ191" s="20" t="s">
        <v>90</v>
      </c>
      <c r="BK191" s="228">
        <f>ROUND(I191*H191,2)</f>
        <v>0</v>
      </c>
      <c r="BL191" s="20" t="s">
        <v>154</v>
      </c>
      <c r="BM191" s="227" t="s">
        <v>601</v>
      </c>
    </row>
    <row r="192" s="2" customFormat="1">
      <c r="A192" s="42"/>
      <c r="B192" s="43"/>
      <c r="C192" s="44"/>
      <c r="D192" s="251" t="s">
        <v>242</v>
      </c>
      <c r="E192" s="44"/>
      <c r="F192" s="252" t="s">
        <v>312</v>
      </c>
      <c r="G192" s="44"/>
      <c r="H192" s="44"/>
      <c r="I192" s="231"/>
      <c r="J192" s="44"/>
      <c r="K192" s="44"/>
      <c r="L192" s="48"/>
      <c r="M192" s="232"/>
      <c r="N192" s="233"/>
      <c r="O192" s="88"/>
      <c r="P192" s="88"/>
      <c r="Q192" s="88"/>
      <c r="R192" s="88"/>
      <c r="S192" s="88"/>
      <c r="T192" s="89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T192" s="20" t="s">
        <v>242</v>
      </c>
      <c r="AU192" s="20" t="s">
        <v>92</v>
      </c>
    </row>
    <row r="193" s="13" customFormat="1">
      <c r="A193" s="13"/>
      <c r="B193" s="234"/>
      <c r="C193" s="235"/>
      <c r="D193" s="229" t="s">
        <v>158</v>
      </c>
      <c r="E193" s="236" t="s">
        <v>44</v>
      </c>
      <c r="F193" s="237" t="s">
        <v>313</v>
      </c>
      <c r="G193" s="235"/>
      <c r="H193" s="238">
        <v>858.88</v>
      </c>
      <c r="I193" s="239"/>
      <c r="J193" s="235"/>
      <c r="K193" s="235"/>
      <c r="L193" s="240"/>
      <c r="M193" s="241"/>
      <c r="N193" s="242"/>
      <c r="O193" s="242"/>
      <c r="P193" s="242"/>
      <c r="Q193" s="242"/>
      <c r="R193" s="242"/>
      <c r="S193" s="242"/>
      <c r="T193" s="24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44" t="s">
        <v>158</v>
      </c>
      <c r="AU193" s="244" t="s">
        <v>92</v>
      </c>
      <c r="AV193" s="13" t="s">
        <v>92</v>
      </c>
      <c r="AW193" s="13" t="s">
        <v>42</v>
      </c>
      <c r="AX193" s="13" t="s">
        <v>90</v>
      </c>
      <c r="AY193" s="244" t="s">
        <v>136</v>
      </c>
    </row>
    <row r="194" s="2" customFormat="1">
      <c r="A194" s="42"/>
      <c r="B194" s="43"/>
      <c r="C194" s="44"/>
      <c r="D194" s="229" t="s">
        <v>245</v>
      </c>
      <c r="E194" s="44"/>
      <c r="F194" s="253" t="s">
        <v>297</v>
      </c>
      <c r="G194" s="44"/>
      <c r="H194" s="44"/>
      <c r="I194" s="44"/>
      <c r="J194" s="44"/>
      <c r="K194" s="44"/>
      <c r="L194" s="48"/>
      <c r="M194" s="232"/>
      <c r="N194" s="233"/>
      <c r="O194" s="88"/>
      <c r="P194" s="88"/>
      <c r="Q194" s="88"/>
      <c r="R194" s="88"/>
      <c r="S194" s="88"/>
      <c r="T194" s="89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U194" s="20" t="s">
        <v>92</v>
      </c>
    </row>
    <row r="195" s="2" customFormat="1">
      <c r="A195" s="42"/>
      <c r="B195" s="43"/>
      <c r="C195" s="44"/>
      <c r="D195" s="229" t="s">
        <v>245</v>
      </c>
      <c r="E195" s="44"/>
      <c r="F195" s="254" t="s">
        <v>211</v>
      </c>
      <c r="G195" s="44"/>
      <c r="H195" s="255">
        <v>124.928</v>
      </c>
      <c r="I195" s="44"/>
      <c r="J195" s="44"/>
      <c r="K195" s="44"/>
      <c r="L195" s="48"/>
      <c r="M195" s="232"/>
      <c r="N195" s="233"/>
      <c r="O195" s="88"/>
      <c r="P195" s="88"/>
      <c r="Q195" s="88"/>
      <c r="R195" s="88"/>
      <c r="S195" s="88"/>
      <c r="T195" s="89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U195" s="20" t="s">
        <v>92</v>
      </c>
    </row>
    <row r="196" s="2" customFormat="1">
      <c r="A196" s="42"/>
      <c r="B196" s="43"/>
      <c r="C196" s="44"/>
      <c r="D196" s="229" t="s">
        <v>245</v>
      </c>
      <c r="E196" s="44"/>
      <c r="F196" s="254" t="s">
        <v>298</v>
      </c>
      <c r="G196" s="44"/>
      <c r="H196" s="255">
        <v>-81.983999999999995</v>
      </c>
      <c r="I196" s="44"/>
      <c r="J196" s="44"/>
      <c r="K196" s="44"/>
      <c r="L196" s="48"/>
      <c r="M196" s="232"/>
      <c r="N196" s="233"/>
      <c r="O196" s="88"/>
      <c r="P196" s="88"/>
      <c r="Q196" s="88"/>
      <c r="R196" s="88"/>
      <c r="S196" s="88"/>
      <c r="T196" s="89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U196" s="20" t="s">
        <v>92</v>
      </c>
    </row>
    <row r="197" s="2" customFormat="1">
      <c r="A197" s="42"/>
      <c r="B197" s="43"/>
      <c r="C197" s="44"/>
      <c r="D197" s="229" t="s">
        <v>245</v>
      </c>
      <c r="E197" s="44"/>
      <c r="F197" s="254" t="s">
        <v>247</v>
      </c>
      <c r="G197" s="44"/>
      <c r="H197" s="255">
        <v>42.944000000000003</v>
      </c>
      <c r="I197" s="44"/>
      <c r="J197" s="44"/>
      <c r="K197" s="44"/>
      <c r="L197" s="48"/>
      <c r="M197" s="232"/>
      <c r="N197" s="233"/>
      <c r="O197" s="88"/>
      <c r="P197" s="88"/>
      <c r="Q197" s="88"/>
      <c r="R197" s="88"/>
      <c r="S197" s="88"/>
      <c r="T197" s="89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U197" s="20" t="s">
        <v>92</v>
      </c>
    </row>
    <row r="198" s="2" customFormat="1" ht="24.15" customHeight="1">
      <c r="A198" s="42"/>
      <c r="B198" s="43"/>
      <c r="C198" s="216" t="s">
        <v>8</v>
      </c>
      <c r="D198" s="216" t="s">
        <v>139</v>
      </c>
      <c r="E198" s="217" t="s">
        <v>315</v>
      </c>
      <c r="F198" s="218" t="s">
        <v>316</v>
      </c>
      <c r="G198" s="219" t="s">
        <v>200</v>
      </c>
      <c r="H198" s="220">
        <v>81.983999999999995</v>
      </c>
      <c r="I198" s="221"/>
      <c r="J198" s="222">
        <f>ROUND(I198*H198,2)</f>
        <v>0</v>
      </c>
      <c r="K198" s="218" t="s">
        <v>240</v>
      </c>
      <c r="L198" s="48"/>
      <c r="M198" s="223" t="s">
        <v>44</v>
      </c>
      <c r="N198" s="224" t="s">
        <v>53</v>
      </c>
      <c r="O198" s="88"/>
      <c r="P198" s="225">
        <f>O198*H198</f>
        <v>0</v>
      </c>
      <c r="Q198" s="225">
        <v>0</v>
      </c>
      <c r="R198" s="225">
        <f>Q198*H198</f>
        <v>0</v>
      </c>
      <c r="S198" s="225">
        <v>0</v>
      </c>
      <c r="T198" s="226">
        <f>S198*H198</f>
        <v>0</v>
      </c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R198" s="227" t="s">
        <v>154</v>
      </c>
      <c r="AT198" s="227" t="s">
        <v>139</v>
      </c>
      <c r="AU198" s="227" t="s">
        <v>92</v>
      </c>
      <c r="AY198" s="20" t="s">
        <v>136</v>
      </c>
      <c r="BE198" s="228">
        <f>IF(N198="základní",J198,0)</f>
        <v>0</v>
      </c>
      <c r="BF198" s="228">
        <f>IF(N198="snížená",J198,0)</f>
        <v>0</v>
      </c>
      <c r="BG198" s="228">
        <f>IF(N198="zákl. přenesená",J198,0)</f>
        <v>0</v>
      </c>
      <c r="BH198" s="228">
        <f>IF(N198="sníž. přenesená",J198,0)</f>
        <v>0</v>
      </c>
      <c r="BI198" s="228">
        <f>IF(N198="nulová",J198,0)</f>
        <v>0</v>
      </c>
      <c r="BJ198" s="20" t="s">
        <v>90</v>
      </c>
      <c r="BK198" s="228">
        <f>ROUND(I198*H198,2)</f>
        <v>0</v>
      </c>
      <c r="BL198" s="20" t="s">
        <v>154</v>
      </c>
      <c r="BM198" s="227" t="s">
        <v>602</v>
      </c>
    </row>
    <row r="199" s="2" customFormat="1">
      <c r="A199" s="42"/>
      <c r="B199" s="43"/>
      <c r="C199" s="44"/>
      <c r="D199" s="251" t="s">
        <v>242</v>
      </c>
      <c r="E199" s="44"/>
      <c r="F199" s="252" t="s">
        <v>318</v>
      </c>
      <c r="G199" s="44"/>
      <c r="H199" s="44"/>
      <c r="I199" s="231"/>
      <c r="J199" s="44"/>
      <c r="K199" s="44"/>
      <c r="L199" s="48"/>
      <c r="M199" s="232"/>
      <c r="N199" s="233"/>
      <c r="O199" s="88"/>
      <c r="P199" s="88"/>
      <c r="Q199" s="88"/>
      <c r="R199" s="88"/>
      <c r="S199" s="88"/>
      <c r="T199" s="89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T199" s="20" t="s">
        <v>242</v>
      </c>
      <c r="AU199" s="20" t="s">
        <v>92</v>
      </c>
    </row>
    <row r="200" s="13" customFormat="1">
      <c r="A200" s="13"/>
      <c r="B200" s="234"/>
      <c r="C200" s="235"/>
      <c r="D200" s="229" t="s">
        <v>158</v>
      </c>
      <c r="E200" s="236" t="s">
        <v>44</v>
      </c>
      <c r="F200" s="237" t="s">
        <v>214</v>
      </c>
      <c r="G200" s="235"/>
      <c r="H200" s="238">
        <v>81.983999999999995</v>
      </c>
      <c r="I200" s="239"/>
      <c r="J200" s="235"/>
      <c r="K200" s="235"/>
      <c r="L200" s="240"/>
      <c r="M200" s="241"/>
      <c r="N200" s="242"/>
      <c r="O200" s="242"/>
      <c r="P200" s="242"/>
      <c r="Q200" s="242"/>
      <c r="R200" s="242"/>
      <c r="S200" s="242"/>
      <c r="T200" s="24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T200" s="244" t="s">
        <v>158</v>
      </c>
      <c r="AU200" s="244" t="s">
        <v>92</v>
      </c>
      <c r="AV200" s="13" t="s">
        <v>92</v>
      </c>
      <c r="AW200" s="13" t="s">
        <v>42</v>
      </c>
      <c r="AX200" s="13" t="s">
        <v>90</v>
      </c>
      <c r="AY200" s="244" t="s">
        <v>136</v>
      </c>
    </row>
    <row r="201" s="2" customFormat="1">
      <c r="A201" s="42"/>
      <c r="B201" s="43"/>
      <c r="C201" s="44"/>
      <c r="D201" s="229" t="s">
        <v>245</v>
      </c>
      <c r="E201" s="44"/>
      <c r="F201" s="253" t="s">
        <v>300</v>
      </c>
      <c r="G201" s="44"/>
      <c r="H201" s="44"/>
      <c r="I201" s="44"/>
      <c r="J201" s="44"/>
      <c r="K201" s="44"/>
      <c r="L201" s="48"/>
      <c r="M201" s="232"/>
      <c r="N201" s="233"/>
      <c r="O201" s="88"/>
      <c r="P201" s="88"/>
      <c r="Q201" s="88"/>
      <c r="R201" s="88"/>
      <c r="S201" s="88"/>
      <c r="T201" s="89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U201" s="20" t="s">
        <v>92</v>
      </c>
    </row>
    <row r="202" s="2" customFormat="1">
      <c r="A202" s="42"/>
      <c r="B202" s="43"/>
      <c r="C202" s="44"/>
      <c r="D202" s="229" t="s">
        <v>245</v>
      </c>
      <c r="E202" s="44"/>
      <c r="F202" s="254" t="s">
        <v>211</v>
      </c>
      <c r="G202" s="44"/>
      <c r="H202" s="255">
        <v>124.928</v>
      </c>
      <c r="I202" s="44"/>
      <c r="J202" s="44"/>
      <c r="K202" s="44"/>
      <c r="L202" s="48"/>
      <c r="M202" s="232"/>
      <c r="N202" s="233"/>
      <c r="O202" s="88"/>
      <c r="P202" s="88"/>
      <c r="Q202" s="88"/>
      <c r="R202" s="88"/>
      <c r="S202" s="88"/>
      <c r="T202" s="89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U202" s="20" t="s">
        <v>92</v>
      </c>
    </row>
    <row r="203" s="2" customFormat="1">
      <c r="A203" s="42"/>
      <c r="B203" s="43"/>
      <c r="C203" s="44"/>
      <c r="D203" s="229" t="s">
        <v>245</v>
      </c>
      <c r="E203" s="44"/>
      <c r="F203" s="254" t="s">
        <v>301</v>
      </c>
      <c r="G203" s="44"/>
      <c r="H203" s="255">
        <v>-35.136000000000003</v>
      </c>
      <c r="I203" s="44"/>
      <c r="J203" s="44"/>
      <c r="K203" s="44"/>
      <c r="L203" s="48"/>
      <c r="M203" s="232"/>
      <c r="N203" s="233"/>
      <c r="O203" s="88"/>
      <c r="P203" s="88"/>
      <c r="Q203" s="88"/>
      <c r="R203" s="88"/>
      <c r="S203" s="88"/>
      <c r="T203" s="89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U203" s="20" t="s">
        <v>92</v>
      </c>
    </row>
    <row r="204" s="2" customFormat="1">
      <c r="A204" s="42"/>
      <c r="B204" s="43"/>
      <c r="C204" s="44"/>
      <c r="D204" s="229" t="s">
        <v>245</v>
      </c>
      <c r="E204" s="44"/>
      <c r="F204" s="254" t="s">
        <v>302</v>
      </c>
      <c r="G204" s="44"/>
      <c r="H204" s="255">
        <v>-7.8079999999999998</v>
      </c>
      <c r="I204" s="44"/>
      <c r="J204" s="44"/>
      <c r="K204" s="44"/>
      <c r="L204" s="48"/>
      <c r="M204" s="232"/>
      <c r="N204" s="233"/>
      <c r="O204" s="88"/>
      <c r="P204" s="88"/>
      <c r="Q204" s="88"/>
      <c r="R204" s="88"/>
      <c r="S204" s="88"/>
      <c r="T204" s="89"/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U204" s="20" t="s">
        <v>92</v>
      </c>
    </row>
    <row r="205" s="2" customFormat="1">
      <c r="A205" s="42"/>
      <c r="B205" s="43"/>
      <c r="C205" s="44"/>
      <c r="D205" s="229" t="s">
        <v>245</v>
      </c>
      <c r="E205" s="44"/>
      <c r="F205" s="254" t="s">
        <v>247</v>
      </c>
      <c r="G205" s="44"/>
      <c r="H205" s="255">
        <v>81.983999999999995</v>
      </c>
      <c r="I205" s="44"/>
      <c r="J205" s="44"/>
      <c r="K205" s="44"/>
      <c r="L205" s="48"/>
      <c r="M205" s="232"/>
      <c r="N205" s="233"/>
      <c r="O205" s="88"/>
      <c r="P205" s="88"/>
      <c r="Q205" s="88"/>
      <c r="R205" s="88"/>
      <c r="S205" s="88"/>
      <c r="T205" s="89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U205" s="20" t="s">
        <v>92</v>
      </c>
    </row>
    <row r="206" s="2" customFormat="1" ht="24.15" customHeight="1">
      <c r="A206" s="42"/>
      <c r="B206" s="43"/>
      <c r="C206" s="216" t="s">
        <v>308</v>
      </c>
      <c r="D206" s="216" t="s">
        <v>139</v>
      </c>
      <c r="E206" s="217" t="s">
        <v>320</v>
      </c>
      <c r="F206" s="218" t="s">
        <v>321</v>
      </c>
      <c r="G206" s="219" t="s">
        <v>322</v>
      </c>
      <c r="H206" s="220">
        <v>85.888000000000005</v>
      </c>
      <c r="I206" s="221"/>
      <c r="J206" s="222">
        <f>ROUND(I206*H206,2)</f>
        <v>0</v>
      </c>
      <c r="K206" s="218" t="s">
        <v>240</v>
      </c>
      <c r="L206" s="48"/>
      <c r="M206" s="223" t="s">
        <v>44</v>
      </c>
      <c r="N206" s="224" t="s">
        <v>53</v>
      </c>
      <c r="O206" s="88"/>
      <c r="P206" s="225">
        <f>O206*H206</f>
        <v>0</v>
      </c>
      <c r="Q206" s="225">
        <v>0</v>
      </c>
      <c r="R206" s="225">
        <f>Q206*H206</f>
        <v>0</v>
      </c>
      <c r="S206" s="225">
        <v>0</v>
      </c>
      <c r="T206" s="226">
        <f>S206*H206</f>
        <v>0</v>
      </c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R206" s="227" t="s">
        <v>154</v>
      </c>
      <c r="AT206" s="227" t="s">
        <v>139</v>
      </c>
      <c r="AU206" s="227" t="s">
        <v>92</v>
      </c>
      <c r="AY206" s="20" t="s">
        <v>136</v>
      </c>
      <c r="BE206" s="228">
        <f>IF(N206="základní",J206,0)</f>
        <v>0</v>
      </c>
      <c r="BF206" s="228">
        <f>IF(N206="snížená",J206,0)</f>
        <v>0</v>
      </c>
      <c r="BG206" s="228">
        <f>IF(N206="zákl. přenesená",J206,0)</f>
        <v>0</v>
      </c>
      <c r="BH206" s="228">
        <f>IF(N206="sníž. přenesená",J206,0)</f>
        <v>0</v>
      </c>
      <c r="BI206" s="228">
        <f>IF(N206="nulová",J206,0)</f>
        <v>0</v>
      </c>
      <c r="BJ206" s="20" t="s">
        <v>90</v>
      </c>
      <c r="BK206" s="228">
        <f>ROUND(I206*H206,2)</f>
        <v>0</v>
      </c>
      <c r="BL206" s="20" t="s">
        <v>154</v>
      </c>
      <c r="BM206" s="227" t="s">
        <v>323</v>
      </c>
    </row>
    <row r="207" s="2" customFormat="1">
      <c r="A207" s="42"/>
      <c r="B207" s="43"/>
      <c r="C207" s="44"/>
      <c r="D207" s="251" t="s">
        <v>242</v>
      </c>
      <c r="E207" s="44"/>
      <c r="F207" s="252" t="s">
        <v>324</v>
      </c>
      <c r="G207" s="44"/>
      <c r="H207" s="44"/>
      <c r="I207" s="231"/>
      <c r="J207" s="44"/>
      <c r="K207" s="44"/>
      <c r="L207" s="48"/>
      <c r="M207" s="232"/>
      <c r="N207" s="233"/>
      <c r="O207" s="88"/>
      <c r="P207" s="88"/>
      <c r="Q207" s="88"/>
      <c r="R207" s="88"/>
      <c r="S207" s="88"/>
      <c r="T207" s="89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T207" s="20" t="s">
        <v>242</v>
      </c>
      <c r="AU207" s="20" t="s">
        <v>92</v>
      </c>
    </row>
    <row r="208" s="13" customFormat="1">
      <c r="A208" s="13"/>
      <c r="B208" s="234"/>
      <c r="C208" s="235"/>
      <c r="D208" s="229" t="s">
        <v>158</v>
      </c>
      <c r="E208" s="236" t="s">
        <v>44</v>
      </c>
      <c r="F208" s="237" t="s">
        <v>208</v>
      </c>
      <c r="G208" s="235"/>
      <c r="H208" s="238">
        <v>42.944000000000003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158</v>
      </c>
      <c r="AU208" s="244" t="s">
        <v>92</v>
      </c>
      <c r="AV208" s="13" t="s">
        <v>92</v>
      </c>
      <c r="AW208" s="13" t="s">
        <v>42</v>
      </c>
      <c r="AX208" s="13" t="s">
        <v>90</v>
      </c>
      <c r="AY208" s="244" t="s">
        <v>136</v>
      </c>
    </row>
    <row r="209" s="2" customFormat="1">
      <c r="A209" s="42"/>
      <c r="B209" s="43"/>
      <c r="C209" s="44"/>
      <c r="D209" s="229" t="s">
        <v>245</v>
      </c>
      <c r="E209" s="44"/>
      <c r="F209" s="253" t="s">
        <v>297</v>
      </c>
      <c r="G209" s="44"/>
      <c r="H209" s="44"/>
      <c r="I209" s="44"/>
      <c r="J209" s="44"/>
      <c r="K209" s="44"/>
      <c r="L209" s="48"/>
      <c r="M209" s="232"/>
      <c r="N209" s="233"/>
      <c r="O209" s="88"/>
      <c r="P209" s="88"/>
      <c r="Q209" s="88"/>
      <c r="R209" s="88"/>
      <c r="S209" s="88"/>
      <c r="T209" s="89"/>
      <c r="U209" s="42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U209" s="20" t="s">
        <v>92</v>
      </c>
    </row>
    <row r="210" s="2" customFormat="1">
      <c r="A210" s="42"/>
      <c r="B210" s="43"/>
      <c r="C210" s="44"/>
      <c r="D210" s="229" t="s">
        <v>245</v>
      </c>
      <c r="E210" s="44"/>
      <c r="F210" s="254" t="s">
        <v>211</v>
      </c>
      <c r="G210" s="44"/>
      <c r="H210" s="255">
        <v>124.928</v>
      </c>
      <c r="I210" s="44"/>
      <c r="J210" s="44"/>
      <c r="K210" s="44"/>
      <c r="L210" s="48"/>
      <c r="M210" s="232"/>
      <c r="N210" s="233"/>
      <c r="O210" s="88"/>
      <c r="P210" s="88"/>
      <c r="Q210" s="88"/>
      <c r="R210" s="88"/>
      <c r="S210" s="88"/>
      <c r="T210" s="89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U210" s="20" t="s">
        <v>92</v>
      </c>
    </row>
    <row r="211" s="2" customFormat="1">
      <c r="A211" s="42"/>
      <c r="B211" s="43"/>
      <c r="C211" s="44"/>
      <c r="D211" s="229" t="s">
        <v>245</v>
      </c>
      <c r="E211" s="44"/>
      <c r="F211" s="254" t="s">
        <v>298</v>
      </c>
      <c r="G211" s="44"/>
      <c r="H211" s="255">
        <v>-81.983999999999995</v>
      </c>
      <c r="I211" s="44"/>
      <c r="J211" s="44"/>
      <c r="K211" s="44"/>
      <c r="L211" s="48"/>
      <c r="M211" s="232"/>
      <c r="N211" s="233"/>
      <c r="O211" s="88"/>
      <c r="P211" s="88"/>
      <c r="Q211" s="88"/>
      <c r="R211" s="88"/>
      <c r="S211" s="88"/>
      <c r="T211" s="89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U211" s="20" t="s">
        <v>92</v>
      </c>
    </row>
    <row r="212" s="2" customFormat="1">
      <c r="A212" s="42"/>
      <c r="B212" s="43"/>
      <c r="C212" s="44"/>
      <c r="D212" s="229" t="s">
        <v>245</v>
      </c>
      <c r="E212" s="44"/>
      <c r="F212" s="254" t="s">
        <v>247</v>
      </c>
      <c r="G212" s="44"/>
      <c r="H212" s="255">
        <v>42.944000000000003</v>
      </c>
      <c r="I212" s="44"/>
      <c r="J212" s="44"/>
      <c r="K212" s="44"/>
      <c r="L212" s="48"/>
      <c r="M212" s="232"/>
      <c r="N212" s="233"/>
      <c r="O212" s="88"/>
      <c r="P212" s="88"/>
      <c r="Q212" s="88"/>
      <c r="R212" s="88"/>
      <c r="S212" s="88"/>
      <c r="T212" s="89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U212" s="20" t="s">
        <v>92</v>
      </c>
    </row>
    <row r="213" s="13" customFormat="1">
      <c r="A213" s="13"/>
      <c r="B213" s="234"/>
      <c r="C213" s="235"/>
      <c r="D213" s="229" t="s">
        <v>158</v>
      </c>
      <c r="E213" s="235"/>
      <c r="F213" s="237" t="s">
        <v>603</v>
      </c>
      <c r="G213" s="235"/>
      <c r="H213" s="238">
        <v>85.888000000000005</v>
      </c>
      <c r="I213" s="239"/>
      <c r="J213" s="235"/>
      <c r="K213" s="235"/>
      <c r="L213" s="240"/>
      <c r="M213" s="241"/>
      <c r="N213" s="242"/>
      <c r="O213" s="242"/>
      <c r="P213" s="242"/>
      <c r="Q213" s="242"/>
      <c r="R213" s="242"/>
      <c r="S213" s="242"/>
      <c r="T213" s="24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4" t="s">
        <v>158</v>
      </c>
      <c r="AU213" s="244" t="s">
        <v>92</v>
      </c>
      <c r="AV213" s="13" t="s">
        <v>92</v>
      </c>
      <c r="AW213" s="13" t="s">
        <v>4</v>
      </c>
      <c r="AX213" s="13" t="s">
        <v>90</v>
      </c>
      <c r="AY213" s="244" t="s">
        <v>136</v>
      </c>
    </row>
    <row r="214" s="2" customFormat="1" ht="24.15" customHeight="1">
      <c r="A214" s="42"/>
      <c r="B214" s="43"/>
      <c r="C214" s="216" t="s">
        <v>314</v>
      </c>
      <c r="D214" s="216" t="s">
        <v>139</v>
      </c>
      <c r="E214" s="217" t="s">
        <v>327</v>
      </c>
      <c r="F214" s="218" t="s">
        <v>328</v>
      </c>
      <c r="G214" s="219" t="s">
        <v>200</v>
      </c>
      <c r="H214" s="220">
        <v>42.944000000000003</v>
      </c>
      <c r="I214" s="221"/>
      <c r="J214" s="222">
        <f>ROUND(I214*H214,2)</f>
        <v>0</v>
      </c>
      <c r="K214" s="218" t="s">
        <v>240</v>
      </c>
      <c r="L214" s="48"/>
      <c r="M214" s="223" t="s">
        <v>44</v>
      </c>
      <c r="N214" s="224" t="s">
        <v>53</v>
      </c>
      <c r="O214" s="88"/>
      <c r="P214" s="225">
        <f>O214*H214</f>
        <v>0</v>
      </c>
      <c r="Q214" s="225">
        <v>0</v>
      </c>
      <c r="R214" s="225">
        <f>Q214*H214</f>
        <v>0</v>
      </c>
      <c r="S214" s="225">
        <v>0</v>
      </c>
      <c r="T214" s="226">
        <f>S214*H214</f>
        <v>0</v>
      </c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R214" s="227" t="s">
        <v>154</v>
      </c>
      <c r="AT214" s="227" t="s">
        <v>139</v>
      </c>
      <c r="AU214" s="227" t="s">
        <v>92</v>
      </c>
      <c r="AY214" s="20" t="s">
        <v>136</v>
      </c>
      <c r="BE214" s="228">
        <f>IF(N214="základní",J214,0)</f>
        <v>0</v>
      </c>
      <c r="BF214" s="228">
        <f>IF(N214="snížená",J214,0)</f>
        <v>0</v>
      </c>
      <c r="BG214" s="228">
        <f>IF(N214="zákl. přenesená",J214,0)</f>
        <v>0</v>
      </c>
      <c r="BH214" s="228">
        <f>IF(N214="sníž. přenesená",J214,0)</f>
        <v>0</v>
      </c>
      <c r="BI214" s="228">
        <f>IF(N214="nulová",J214,0)</f>
        <v>0</v>
      </c>
      <c r="BJ214" s="20" t="s">
        <v>90</v>
      </c>
      <c r="BK214" s="228">
        <f>ROUND(I214*H214,2)</f>
        <v>0</v>
      </c>
      <c r="BL214" s="20" t="s">
        <v>154</v>
      </c>
      <c r="BM214" s="227" t="s">
        <v>329</v>
      </c>
    </row>
    <row r="215" s="2" customFormat="1">
      <c r="A215" s="42"/>
      <c r="B215" s="43"/>
      <c r="C215" s="44"/>
      <c r="D215" s="251" t="s">
        <v>242</v>
      </c>
      <c r="E215" s="44"/>
      <c r="F215" s="252" t="s">
        <v>330</v>
      </c>
      <c r="G215" s="44"/>
      <c r="H215" s="44"/>
      <c r="I215" s="231"/>
      <c r="J215" s="44"/>
      <c r="K215" s="44"/>
      <c r="L215" s="48"/>
      <c r="M215" s="232"/>
      <c r="N215" s="233"/>
      <c r="O215" s="88"/>
      <c r="P215" s="88"/>
      <c r="Q215" s="88"/>
      <c r="R215" s="88"/>
      <c r="S215" s="88"/>
      <c r="T215" s="89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T215" s="20" t="s">
        <v>242</v>
      </c>
      <c r="AU215" s="20" t="s">
        <v>92</v>
      </c>
    </row>
    <row r="216" s="13" customFormat="1">
      <c r="A216" s="13"/>
      <c r="B216" s="234"/>
      <c r="C216" s="235"/>
      <c r="D216" s="229" t="s">
        <v>158</v>
      </c>
      <c r="E216" s="236" t="s">
        <v>44</v>
      </c>
      <c r="F216" s="237" t="s">
        <v>211</v>
      </c>
      <c r="G216" s="235"/>
      <c r="H216" s="238">
        <v>124.928</v>
      </c>
      <c r="I216" s="239"/>
      <c r="J216" s="235"/>
      <c r="K216" s="235"/>
      <c r="L216" s="240"/>
      <c r="M216" s="241"/>
      <c r="N216" s="242"/>
      <c r="O216" s="242"/>
      <c r="P216" s="242"/>
      <c r="Q216" s="242"/>
      <c r="R216" s="242"/>
      <c r="S216" s="242"/>
      <c r="T216" s="24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T216" s="244" t="s">
        <v>158</v>
      </c>
      <c r="AU216" s="244" t="s">
        <v>92</v>
      </c>
      <c r="AV216" s="13" t="s">
        <v>92</v>
      </c>
      <c r="AW216" s="13" t="s">
        <v>42</v>
      </c>
      <c r="AX216" s="13" t="s">
        <v>82</v>
      </c>
      <c r="AY216" s="244" t="s">
        <v>136</v>
      </c>
    </row>
    <row r="217" s="13" customFormat="1">
      <c r="A217" s="13"/>
      <c r="B217" s="234"/>
      <c r="C217" s="235"/>
      <c r="D217" s="229" t="s">
        <v>158</v>
      </c>
      <c r="E217" s="236" t="s">
        <v>44</v>
      </c>
      <c r="F217" s="237" t="s">
        <v>298</v>
      </c>
      <c r="G217" s="235"/>
      <c r="H217" s="238">
        <v>-81.983999999999995</v>
      </c>
      <c r="I217" s="239"/>
      <c r="J217" s="235"/>
      <c r="K217" s="235"/>
      <c r="L217" s="240"/>
      <c r="M217" s="241"/>
      <c r="N217" s="242"/>
      <c r="O217" s="242"/>
      <c r="P217" s="242"/>
      <c r="Q217" s="242"/>
      <c r="R217" s="242"/>
      <c r="S217" s="242"/>
      <c r="T217" s="24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4" t="s">
        <v>158</v>
      </c>
      <c r="AU217" s="244" t="s">
        <v>92</v>
      </c>
      <c r="AV217" s="13" t="s">
        <v>92</v>
      </c>
      <c r="AW217" s="13" t="s">
        <v>42</v>
      </c>
      <c r="AX217" s="13" t="s">
        <v>82</v>
      </c>
      <c r="AY217" s="244" t="s">
        <v>136</v>
      </c>
    </row>
    <row r="218" s="14" customFormat="1">
      <c r="A218" s="14"/>
      <c r="B218" s="256"/>
      <c r="C218" s="257"/>
      <c r="D218" s="229" t="s">
        <v>158</v>
      </c>
      <c r="E218" s="258" t="s">
        <v>208</v>
      </c>
      <c r="F218" s="259" t="s">
        <v>247</v>
      </c>
      <c r="G218" s="257"/>
      <c r="H218" s="260">
        <v>42.944000000000003</v>
      </c>
      <c r="I218" s="261"/>
      <c r="J218" s="257"/>
      <c r="K218" s="257"/>
      <c r="L218" s="262"/>
      <c r="M218" s="263"/>
      <c r="N218" s="264"/>
      <c r="O218" s="264"/>
      <c r="P218" s="264"/>
      <c r="Q218" s="264"/>
      <c r="R218" s="264"/>
      <c r="S218" s="264"/>
      <c r="T218" s="265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T218" s="266" t="s">
        <v>158</v>
      </c>
      <c r="AU218" s="266" t="s">
        <v>92</v>
      </c>
      <c r="AV218" s="14" t="s">
        <v>154</v>
      </c>
      <c r="AW218" s="14" t="s">
        <v>42</v>
      </c>
      <c r="AX218" s="14" t="s">
        <v>90</v>
      </c>
      <c r="AY218" s="266" t="s">
        <v>136</v>
      </c>
    </row>
    <row r="219" s="2" customFormat="1">
      <c r="A219" s="42"/>
      <c r="B219" s="43"/>
      <c r="C219" s="44"/>
      <c r="D219" s="229" t="s">
        <v>245</v>
      </c>
      <c r="E219" s="44"/>
      <c r="F219" s="253" t="s">
        <v>268</v>
      </c>
      <c r="G219" s="44"/>
      <c r="H219" s="44"/>
      <c r="I219" s="44"/>
      <c r="J219" s="44"/>
      <c r="K219" s="44"/>
      <c r="L219" s="48"/>
      <c r="M219" s="232"/>
      <c r="N219" s="233"/>
      <c r="O219" s="88"/>
      <c r="P219" s="88"/>
      <c r="Q219" s="88"/>
      <c r="R219" s="88"/>
      <c r="S219" s="88"/>
      <c r="T219" s="89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U219" s="20" t="s">
        <v>92</v>
      </c>
    </row>
    <row r="220" s="2" customFormat="1">
      <c r="A220" s="42"/>
      <c r="B220" s="43"/>
      <c r="C220" s="44"/>
      <c r="D220" s="229" t="s">
        <v>245</v>
      </c>
      <c r="E220" s="44"/>
      <c r="F220" s="254" t="s">
        <v>598</v>
      </c>
      <c r="G220" s="44"/>
      <c r="H220" s="255">
        <v>124.928</v>
      </c>
      <c r="I220" s="44"/>
      <c r="J220" s="44"/>
      <c r="K220" s="44"/>
      <c r="L220" s="48"/>
      <c r="M220" s="232"/>
      <c r="N220" s="233"/>
      <c r="O220" s="88"/>
      <c r="P220" s="88"/>
      <c r="Q220" s="88"/>
      <c r="R220" s="88"/>
      <c r="S220" s="88"/>
      <c r="T220" s="89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U220" s="20" t="s">
        <v>92</v>
      </c>
    </row>
    <row r="221" s="2" customFormat="1">
      <c r="A221" s="42"/>
      <c r="B221" s="43"/>
      <c r="C221" s="44"/>
      <c r="D221" s="229" t="s">
        <v>245</v>
      </c>
      <c r="E221" s="44"/>
      <c r="F221" s="254" t="s">
        <v>266</v>
      </c>
      <c r="G221" s="44"/>
      <c r="H221" s="255">
        <v>124.928</v>
      </c>
      <c r="I221" s="44"/>
      <c r="J221" s="44"/>
      <c r="K221" s="44"/>
      <c r="L221" s="48"/>
      <c r="M221" s="232"/>
      <c r="N221" s="233"/>
      <c r="O221" s="88"/>
      <c r="P221" s="88"/>
      <c r="Q221" s="88"/>
      <c r="R221" s="88"/>
      <c r="S221" s="88"/>
      <c r="T221" s="89"/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U221" s="20" t="s">
        <v>92</v>
      </c>
    </row>
    <row r="222" s="2" customFormat="1">
      <c r="A222" s="42"/>
      <c r="B222" s="43"/>
      <c r="C222" s="44"/>
      <c r="D222" s="229" t="s">
        <v>245</v>
      </c>
      <c r="E222" s="44"/>
      <c r="F222" s="253" t="s">
        <v>300</v>
      </c>
      <c r="G222" s="44"/>
      <c r="H222" s="44"/>
      <c r="I222" s="44"/>
      <c r="J222" s="44"/>
      <c r="K222" s="44"/>
      <c r="L222" s="48"/>
      <c r="M222" s="232"/>
      <c r="N222" s="233"/>
      <c r="O222" s="88"/>
      <c r="P222" s="88"/>
      <c r="Q222" s="88"/>
      <c r="R222" s="88"/>
      <c r="S222" s="88"/>
      <c r="T222" s="89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U222" s="20" t="s">
        <v>92</v>
      </c>
    </row>
    <row r="223" s="2" customFormat="1">
      <c r="A223" s="42"/>
      <c r="B223" s="43"/>
      <c r="C223" s="44"/>
      <c r="D223" s="229" t="s">
        <v>245</v>
      </c>
      <c r="E223" s="44"/>
      <c r="F223" s="254" t="s">
        <v>211</v>
      </c>
      <c r="G223" s="44"/>
      <c r="H223" s="255">
        <v>124.928</v>
      </c>
      <c r="I223" s="44"/>
      <c r="J223" s="44"/>
      <c r="K223" s="44"/>
      <c r="L223" s="48"/>
      <c r="M223" s="232"/>
      <c r="N223" s="233"/>
      <c r="O223" s="88"/>
      <c r="P223" s="88"/>
      <c r="Q223" s="88"/>
      <c r="R223" s="88"/>
      <c r="S223" s="88"/>
      <c r="T223" s="89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U223" s="20" t="s">
        <v>92</v>
      </c>
    </row>
    <row r="224" s="2" customFormat="1">
      <c r="A224" s="42"/>
      <c r="B224" s="43"/>
      <c r="C224" s="44"/>
      <c r="D224" s="229" t="s">
        <v>245</v>
      </c>
      <c r="E224" s="44"/>
      <c r="F224" s="254" t="s">
        <v>301</v>
      </c>
      <c r="G224" s="44"/>
      <c r="H224" s="255">
        <v>-35.136000000000003</v>
      </c>
      <c r="I224" s="44"/>
      <c r="J224" s="44"/>
      <c r="K224" s="44"/>
      <c r="L224" s="48"/>
      <c r="M224" s="232"/>
      <c r="N224" s="233"/>
      <c r="O224" s="88"/>
      <c r="P224" s="88"/>
      <c r="Q224" s="88"/>
      <c r="R224" s="88"/>
      <c r="S224" s="88"/>
      <c r="T224" s="89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U224" s="20" t="s">
        <v>92</v>
      </c>
    </row>
    <row r="225" s="2" customFormat="1">
      <c r="A225" s="42"/>
      <c r="B225" s="43"/>
      <c r="C225" s="44"/>
      <c r="D225" s="229" t="s">
        <v>245</v>
      </c>
      <c r="E225" s="44"/>
      <c r="F225" s="254" t="s">
        <v>302</v>
      </c>
      <c r="G225" s="44"/>
      <c r="H225" s="255">
        <v>-7.8079999999999998</v>
      </c>
      <c r="I225" s="44"/>
      <c r="J225" s="44"/>
      <c r="K225" s="44"/>
      <c r="L225" s="48"/>
      <c r="M225" s="232"/>
      <c r="N225" s="233"/>
      <c r="O225" s="88"/>
      <c r="P225" s="88"/>
      <c r="Q225" s="88"/>
      <c r="R225" s="88"/>
      <c r="S225" s="88"/>
      <c r="T225" s="89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U225" s="20" t="s">
        <v>92</v>
      </c>
    </row>
    <row r="226" s="2" customFormat="1">
      <c r="A226" s="42"/>
      <c r="B226" s="43"/>
      <c r="C226" s="44"/>
      <c r="D226" s="229" t="s">
        <v>245</v>
      </c>
      <c r="E226" s="44"/>
      <c r="F226" s="254" t="s">
        <v>247</v>
      </c>
      <c r="G226" s="44"/>
      <c r="H226" s="255">
        <v>81.983999999999995</v>
      </c>
      <c r="I226" s="44"/>
      <c r="J226" s="44"/>
      <c r="K226" s="44"/>
      <c r="L226" s="48"/>
      <c r="M226" s="232"/>
      <c r="N226" s="233"/>
      <c r="O226" s="88"/>
      <c r="P226" s="88"/>
      <c r="Q226" s="88"/>
      <c r="R226" s="88"/>
      <c r="S226" s="88"/>
      <c r="T226" s="89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U226" s="20" t="s">
        <v>92</v>
      </c>
    </row>
    <row r="227" s="2" customFormat="1" ht="24.15" customHeight="1">
      <c r="A227" s="42"/>
      <c r="B227" s="43"/>
      <c r="C227" s="216" t="s">
        <v>319</v>
      </c>
      <c r="D227" s="216" t="s">
        <v>139</v>
      </c>
      <c r="E227" s="217" t="s">
        <v>334</v>
      </c>
      <c r="F227" s="218" t="s">
        <v>335</v>
      </c>
      <c r="G227" s="219" t="s">
        <v>200</v>
      </c>
      <c r="H227" s="220">
        <v>81.983999999999995</v>
      </c>
      <c r="I227" s="221"/>
      <c r="J227" s="222">
        <f>ROUND(I227*H227,2)</f>
        <v>0</v>
      </c>
      <c r="K227" s="218" t="s">
        <v>240</v>
      </c>
      <c r="L227" s="48"/>
      <c r="M227" s="223" t="s">
        <v>44</v>
      </c>
      <c r="N227" s="224" t="s">
        <v>53</v>
      </c>
      <c r="O227" s="88"/>
      <c r="P227" s="225">
        <f>O227*H227</f>
        <v>0</v>
      </c>
      <c r="Q227" s="225">
        <v>0</v>
      </c>
      <c r="R227" s="225">
        <f>Q227*H227</f>
        <v>0</v>
      </c>
      <c r="S227" s="225">
        <v>0</v>
      </c>
      <c r="T227" s="226">
        <f>S227*H227</f>
        <v>0</v>
      </c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R227" s="227" t="s">
        <v>154</v>
      </c>
      <c r="AT227" s="227" t="s">
        <v>139</v>
      </c>
      <c r="AU227" s="227" t="s">
        <v>92</v>
      </c>
      <c r="AY227" s="20" t="s">
        <v>136</v>
      </c>
      <c r="BE227" s="228">
        <f>IF(N227="základní",J227,0)</f>
        <v>0</v>
      </c>
      <c r="BF227" s="228">
        <f>IF(N227="snížená",J227,0)</f>
        <v>0</v>
      </c>
      <c r="BG227" s="228">
        <f>IF(N227="zákl. přenesená",J227,0)</f>
        <v>0</v>
      </c>
      <c r="BH227" s="228">
        <f>IF(N227="sníž. přenesená",J227,0)</f>
        <v>0</v>
      </c>
      <c r="BI227" s="228">
        <f>IF(N227="nulová",J227,0)</f>
        <v>0</v>
      </c>
      <c r="BJ227" s="20" t="s">
        <v>90</v>
      </c>
      <c r="BK227" s="228">
        <f>ROUND(I227*H227,2)</f>
        <v>0</v>
      </c>
      <c r="BL227" s="20" t="s">
        <v>154</v>
      </c>
      <c r="BM227" s="227" t="s">
        <v>336</v>
      </c>
    </row>
    <row r="228" s="2" customFormat="1">
      <c r="A228" s="42"/>
      <c r="B228" s="43"/>
      <c r="C228" s="44"/>
      <c r="D228" s="251" t="s">
        <v>242</v>
      </c>
      <c r="E228" s="44"/>
      <c r="F228" s="252" t="s">
        <v>337</v>
      </c>
      <c r="G228" s="44"/>
      <c r="H228" s="44"/>
      <c r="I228" s="231"/>
      <c r="J228" s="44"/>
      <c r="K228" s="44"/>
      <c r="L228" s="48"/>
      <c r="M228" s="232"/>
      <c r="N228" s="233"/>
      <c r="O228" s="88"/>
      <c r="P228" s="88"/>
      <c r="Q228" s="88"/>
      <c r="R228" s="88"/>
      <c r="S228" s="88"/>
      <c r="T228" s="89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T228" s="20" t="s">
        <v>242</v>
      </c>
      <c r="AU228" s="20" t="s">
        <v>92</v>
      </c>
    </row>
    <row r="229" s="13" customFormat="1">
      <c r="A229" s="13"/>
      <c r="B229" s="234"/>
      <c r="C229" s="235"/>
      <c r="D229" s="229" t="s">
        <v>158</v>
      </c>
      <c r="E229" s="236" t="s">
        <v>44</v>
      </c>
      <c r="F229" s="237" t="s">
        <v>211</v>
      </c>
      <c r="G229" s="235"/>
      <c r="H229" s="238">
        <v>124.928</v>
      </c>
      <c r="I229" s="239"/>
      <c r="J229" s="235"/>
      <c r="K229" s="235"/>
      <c r="L229" s="240"/>
      <c r="M229" s="241"/>
      <c r="N229" s="242"/>
      <c r="O229" s="242"/>
      <c r="P229" s="242"/>
      <c r="Q229" s="242"/>
      <c r="R229" s="242"/>
      <c r="S229" s="242"/>
      <c r="T229" s="24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T229" s="244" t="s">
        <v>158</v>
      </c>
      <c r="AU229" s="244" t="s">
        <v>92</v>
      </c>
      <c r="AV229" s="13" t="s">
        <v>92</v>
      </c>
      <c r="AW229" s="13" t="s">
        <v>42</v>
      </c>
      <c r="AX229" s="13" t="s">
        <v>82</v>
      </c>
      <c r="AY229" s="244" t="s">
        <v>136</v>
      </c>
    </row>
    <row r="230" s="13" customFormat="1">
      <c r="A230" s="13"/>
      <c r="B230" s="234"/>
      <c r="C230" s="235"/>
      <c r="D230" s="229" t="s">
        <v>158</v>
      </c>
      <c r="E230" s="236" t="s">
        <v>44</v>
      </c>
      <c r="F230" s="237" t="s">
        <v>301</v>
      </c>
      <c r="G230" s="235"/>
      <c r="H230" s="238">
        <v>-35.136000000000003</v>
      </c>
      <c r="I230" s="239"/>
      <c r="J230" s="235"/>
      <c r="K230" s="235"/>
      <c r="L230" s="240"/>
      <c r="M230" s="241"/>
      <c r="N230" s="242"/>
      <c r="O230" s="242"/>
      <c r="P230" s="242"/>
      <c r="Q230" s="242"/>
      <c r="R230" s="242"/>
      <c r="S230" s="242"/>
      <c r="T230" s="24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44" t="s">
        <v>158</v>
      </c>
      <c r="AU230" s="244" t="s">
        <v>92</v>
      </c>
      <c r="AV230" s="13" t="s">
        <v>92</v>
      </c>
      <c r="AW230" s="13" t="s">
        <v>42</v>
      </c>
      <c r="AX230" s="13" t="s">
        <v>82</v>
      </c>
      <c r="AY230" s="244" t="s">
        <v>136</v>
      </c>
    </row>
    <row r="231" s="13" customFormat="1">
      <c r="A231" s="13"/>
      <c r="B231" s="234"/>
      <c r="C231" s="235"/>
      <c r="D231" s="229" t="s">
        <v>158</v>
      </c>
      <c r="E231" s="236" t="s">
        <v>44</v>
      </c>
      <c r="F231" s="237" t="s">
        <v>302</v>
      </c>
      <c r="G231" s="235"/>
      <c r="H231" s="238">
        <v>-7.8079999999999998</v>
      </c>
      <c r="I231" s="239"/>
      <c r="J231" s="235"/>
      <c r="K231" s="235"/>
      <c r="L231" s="240"/>
      <c r="M231" s="241"/>
      <c r="N231" s="242"/>
      <c r="O231" s="242"/>
      <c r="P231" s="242"/>
      <c r="Q231" s="242"/>
      <c r="R231" s="242"/>
      <c r="S231" s="242"/>
      <c r="T231" s="24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44" t="s">
        <v>158</v>
      </c>
      <c r="AU231" s="244" t="s">
        <v>92</v>
      </c>
      <c r="AV231" s="13" t="s">
        <v>92</v>
      </c>
      <c r="AW231" s="13" t="s">
        <v>42</v>
      </c>
      <c r="AX231" s="13" t="s">
        <v>82</v>
      </c>
      <c r="AY231" s="244" t="s">
        <v>136</v>
      </c>
    </row>
    <row r="232" s="14" customFormat="1">
      <c r="A232" s="14"/>
      <c r="B232" s="256"/>
      <c r="C232" s="257"/>
      <c r="D232" s="229" t="s">
        <v>158</v>
      </c>
      <c r="E232" s="258" t="s">
        <v>214</v>
      </c>
      <c r="F232" s="259" t="s">
        <v>247</v>
      </c>
      <c r="G232" s="257"/>
      <c r="H232" s="260">
        <v>81.983999999999995</v>
      </c>
      <c r="I232" s="261"/>
      <c r="J232" s="257"/>
      <c r="K232" s="257"/>
      <c r="L232" s="262"/>
      <c r="M232" s="263"/>
      <c r="N232" s="264"/>
      <c r="O232" s="264"/>
      <c r="P232" s="264"/>
      <c r="Q232" s="264"/>
      <c r="R232" s="264"/>
      <c r="S232" s="264"/>
      <c r="T232" s="265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T232" s="266" t="s">
        <v>158</v>
      </c>
      <c r="AU232" s="266" t="s">
        <v>92</v>
      </c>
      <c r="AV232" s="14" t="s">
        <v>154</v>
      </c>
      <c r="AW232" s="14" t="s">
        <v>42</v>
      </c>
      <c r="AX232" s="14" t="s">
        <v>90</v>
      </c>
      <c r="AY232" s="266" t="s">
        <v>136</v>
      </c>
    </row>
    <row r="233" s="2" customFormat="1">
      <c r="A233" s="42"/>
      <c r="B233" s="43"/>
      <c r="C233" s="44"/>
      <c r="D233" s="229" t="s">
        <v>245</v>
      </c>
      <c r="E233" s="44"/>
      <c r="F233" s="253" t="s">
        <v>268</v>
      </c>
      <c r="G233" s="44"/>
      <c r="H233" s="44"/>
      <c r="I233" s="44"/>
      <c r="J233" s="44"/>
      <c r="K233" s="44"/>
      <c r="L233" s="48"/>
      <c r="M233" s="232"/>
      <c r="N233" s="233"/>
      <c r="O233" s="88"/>
      <c r="P233" s="88"/>
      <c r="Q233" s="88"/>
      <c r="R233" s="88"/>
      <c r="S233" s="88"/>
      <c r="T233" s="89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U233" s="20" t="s">
        <v>92</v>
      </c>
    </row>
    <row r="234" s="2" customFormat="1">
      <c r="A234" s="42"/>
      <c r="B234" s="43"/>
      <c r="C234" s="44"/>
      <c r="D234" s="229" t="s">
        <v>245</v>
      </c>
      <c r="E234" s="44"/>
      <c r="F234" s="254" t="s">
        <v>598</v>
      </c>
      <c r="G234" s="44"/>
      <c r="H234" s="255">
        <v>124.928</v>
      </c>
      <c r="I234" s="44"/>
      <c r="J234" s="44"/>
      <c r="K234" s="44"/>
      <c r="L234" s="48"/>
      <c r="M234" s="232"/>
      <c r="N234" s="233"/>
      <c r="O234" s="88"/>
      <c r="P234" s="88"/>
      <c r="Q234" s="88"/>
      <c r="R234" s="88"/>
      <c r="S234" s="88"/>
      <c r="T234" s="89"/>
      <c r="U234" s="42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U234" s="20" t="s">
        <v>92</v>
      </c>
    </row>
    <row r="235" s="2" customFormat="1">
      <c r="A235" s="42"/>
      <c r="B235" s="43"/>
      <c r="C235" s="44"/>
      <c r="D235" s="229" t="s">
        <v>245</v>
      </c>
      <c r="E235" s="44"/>
      <c r="F235" s="254" t="s">
        <v>266</v>
      </c>
      <c r="G235" s="44"/>
      <c r="H235" s="255">
        <v>124.928</v>
      </c>
      <c r="I235" s="44"/>
      <c r="J235" s="44"/>
      <c r="K235" s="44"/>
      <c r="L235" s="48"/>
      <c r="M235" s="232"/>
      <c r="N235" s="233"/>
      <c r="O235" s="88"/>
      <c r="P235" s="88"/>
      <c r="Q235" s="88"/>
      <c r="R235" s="88"/>
      <c r="S235" s="88"/>
      <c r="T235" s="89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U235" s="20" t="s">
        <v>92</v>
      </c>
    </row>
    <row r="236" s="2" customFormat="1">
      <c r="A236" s="42"/>
      <c r="B236" s="43"/>
      <c r="C236" s="44"/>
      <c r="D236" s="229" t="s">
        <v>245</v>
      </c>
      <c r="E236" s="44"/>
      <c r="F236" s="253" t="s">
        <v>331</v>
      </c>
      <c r="G236" s="44"/>
      <c r="H236" s="44"/>
      <c r="I236" s="44"/>
      <c r="J236" s="44"/>
      <c r="K236" s="44"/>
      <c r="L236" s="48"/>
      <c r="M236" s="232"/>
      <c r="N236" s="233"/>
      <c r="O236" s="88"/>
      <c r="P236" s="88"/>
      <c r="Q236" s="88"/>
      <c r="R236" s="88"/>
      <c r="S236" s="88"/>
      <c r="T236" s="89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U236" s="20" t="s">
        <v>92</v>
      </c>
    </row>
    <row r="237" s="2" customFormat="1">
      <c r="A237" s="42"/>
      <c r="B237" s="43"/>
      <c r="C237" s="44"/>
      <c r="D237" s="229" t="s">
        <v>245</v>
      </c>
      <c r="E237" s="44"/>
      <c r="F237" s="254" t="s">
        <v>604</v>
      </c>
      <c r="G237" s="44"/>
      <c r="H237" s="255">
        <v>35.136000000000003</v>
      </c>
      <c r="I237" s="44"/>
      <c r="J237" s="44"/>
      <c r="K237" s="44"/>
      <c r="L237" s="48"/>
      <c r="M237" s="232"/>
      <c r="N237" s="233"/>
      <c r="O237" s="88"/>
      <c r="P237" s="88"/>
      <c r="Q237" s="88"/>
      <c r="R237" s="88"/>
      <c r="S237" s="88"/>
      <c r="T237" s="89"/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U237" s="20" t="s">
        <v>92</v>
      </c>
    </row>
    <row r="238" s="2" customFormat="1">
      <c r="A238" s="42"/>
      <c r="B238" s="43"/>
      <c r="C238" s="44"/>
      <c r="D238" s="229" t="s">
        <v>245</v>
      </c>
      <c r="E238" s="44"/>
      <c r="F238" s="254" t="s">
        <v>266</v>
      </c>
      <c r="G238" s="44"/>
      <c r="H238" s="255">
        <v>35.136000000000003</v>
      </c>
      <c r="I238" s="44"/>
      <c r="J238" s="44"/>
      <c r="K238" s="44"/>
      <c r="L238" s="48"/>
      <c r="M238" s="232"/>
      <c r="N238" s="233"/>
      <c r="O238" s="88"/>
      <c r="P238" s="88"/>
      <c r="Q238" s="88"/>
      <c r="R238" s="88"/>
      <c r="S238" s="88"/>
      <c r="T238" s="89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U238" s="20" t="s">
        <v>92</v>
      </c>
    </row>
    <row r="239" s="2" customFormat="1">
      <c r="A239" s="42"/>
      <c r="B239" s="43"/>
      <c r="C239" s="44"/>
      <c r="D239" s="229" t="s">
        <v>245</v>
      </c>
      <c r="E239" s="44"/>
      <c r="F239" s="253" t="s">
        <v>338</v>
      </c>
      <c r="G239" s="44"/>
      <c r="H239" s="44"/>
      <c r="I239" s="44"/>
      <c r="J239" s="44"/>
      <c r="K239" s="44"/>
      <c r="L239" s="48"/>
      <c r="M239" s="232"/>
      <c r="N239" s="233"/>
      <c r="O239" s="88"/>
      <c r="P239" s="88"/>
      <c r="Q239" s="88"/>
      <c r="R239" s="88"/>
      <c r="S239" s="88"/>
      <c r="T239" s="89"/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U239" s="20" t="s">
        <v>92</v>
      </c>
    </row>
    <row r="240" s="2" customFormat="1">
      <c r="A240" s="42"/>
      <c r="B240" s="43"/>
      <c r="C240" s="44"/>
      <c r="D240" s="229" t="s">
        <v>245</v>
      </c>
      <c r="E240" s="44"/>
      <c r="F240" s="254" t="s">
        <v>605</v>
      </c>
      <c r="G240" s="44"/>
      <c r="H240" s="255">
        <v>7.8079999999999998</v>
      </c>
      <c r="I240" s="44"/>
      <c r="J240" s="44"/>
      <c r="K240" s="44"/>
      <c r="L240" s="48"/>
      <c r="M240" s="232"/>
      <c r="N240" s="233"/>
      <c r="O240" s="88"/>
      <c r="P240" s="88"/>
      <c r="Q240" s="88"/>
      <c r="R240" s="88"/>
      <c r="S240" s="88"/>
      <c r="T240" s="89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U240" s="20" t="s">
        <v>92</v>
      </c>
    </row>
    <row r="241" s="2" customFormat="1">
      <c r="A241" s="42"/>
      <c r="B241" s="43"/>
      <c r="C241" s="44"/>
      <c r="D241" s="229" t="s">
        <v>245</v>
      </c>
      <c r="E241" s="44"/>
      <c r="F241" s="254" t="s">
        <v>247</v>
      </c>
      <c r="G241" s="44"/>
      <c r="H241" s="255">
        <v>7.8079999999999998</v>
      </c>
      <c r="I241" s="44"/>
      <c r="J241" s="44"/>
      <c r="K241" s="44"/>
      <c r="L241" s="48"/>
      <c r="M241" s="232"/>
      <c r="N241" s="233"/>
      <c r="O241" s="88"/>
      <c r="P241" s="88"/>
      <c r="Q241" s="88"/>
      <c r="R241" s="88"/>
      <c r="S241" s="88"/>
      <c r="T241" s="89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U241" s="20" t="s">
        <v>92</v>
      </c>
    </row>
    <row r="242" s="2" customFormat="1" ht="37.8" customHeight="1">
      <c r="A242" s="42"/>
      <c r="B242" s="43"/>
      <c r="C242" s="216" t="s">
        <v>326</v>
      </c>
      <c r="D242" s="216" t="s">
        <v>139</v>
      </c>
      <c r="E242" s="217" t="s">
        <v>341</v>
      </c>
      <c r="F242" s="218" t="s">
        <v>342</v>
      </c>
      <c r="G242" s="219" t="s">
        <v>200</v>
      </c>
      <c r="H242" s="220">
        <v>35.136000000000003</v>
      </c>
      <c r="I242" s="221"/>
      <c r="J242" s="222">
        <f>ROUND(I242*H242,2)</f>
        <v>0</v>
      </c>
      <c r="K242" s="218" t="s">
        <v>240</v>
      </c>
      <c r="L242" s="48"/>
      <c r="M242" s="223" t="s">
        <v>44</v>
      </c>
      <c r="N242" s="224" t="s">
        <v>53</v>
      </c>
      <c r="O242" s="88"/>
      <c r="P242" s="225">
        <f>O242*H242</f>
        <v>0</v>
      </c>
      <c r="Q242" s="225">
        <v>0</v>
      </c>
      <c r="R242" s="225">
        <f>Q242*H242</f>
        <v>0</v>
      </c>
      <c r="S242" s="225">
        <v>0</v>
      </c>
      <c r="T242" s="226">
        <f>S242*H242</f>
        <v>0</v>
      </c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R242" s="227" t="s">
        <v>154</v>
      </c>
      <c r="AT242" s="227" t="s">
        <v>139</v>
      </c>
      <c r="AU242" s="227" t="s">
        <v>92</v>
      </c>
      <c r="AY242" s="20" t="s">
        <v>136</v>
      </c>
      <c r="BE242" s="228">
        <f>IF(N242="základní",J242,0)</f>
        <v>0</v>
      </c>
      <c r="BF242" s="228">
        <f>IF(N242="snížená",J242,0)</f>
        <v>0</v>
      </c>
      <c r="BG242" s="228">
        <f>IF(N242="zákl. přenesená",J242,0)</f>
        <v>0</v>
      </c>
      <c r="BH242" s="228">
        <f>IF(N242="sníž. přenesená",J242,0)</f>
        <v>0</v>
      </c>
      <c r="BI242" s="228">
        <f>IF(N242="nulová",J242,0)</f>
        <v>0</v>
      </c>
      <c r="BJ242" s="20" t="s">
        <v>90</v>
      </c>
      <c r="BK242" s="228">
        <f>ROUND(I242*H242,2)</f>
        <v>0</v>
      </c>
      <c r="BL242" s="20" t="s">
        <v>154</v>
      </c>
      <c r="BM242" s="227" t="s">
        <v>343</v>
      </c>
    </row>
    <row r="243" s="2" customFormat="1">
      <c r="A243" s="42"/>
      <c r="B243" s="43"/>
      <c r="C243" s="44"/>
      <c r="D243" s="251" t="s">
        <v>242</v>
      </c>
      <c r="E243" s="44"/>
      <c r="F243" s="252" t="s">
        <v>344</v>
      </c>
      <c r="G243" s="44"/>
      <c r="H243" s="44"/>
      <c r="I243" s="231"/>
      <c r="J243" s="44"/>
      <c r="K243" s="44"/>
      <c r="L243" s="48"/>
      <c r="M243" s="232"/>
      <c r="N243" s="233"/>
      <c r="O243" s="88"/>
      <c r="P243" s="88"/>
      <c r="Q243" s="88"/>
      <c r="R243" s="88"/>
      <c r="S243" s="88"/>
      <c r="T243" s="89"/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T243" s="20" t="s">
        <v>242</v>
      </c>
      <c r="AU243" s="20" t="s">
        <v>92</v>
      </c>
    </row>
    <row r="244" s="13" customFormat="1">
      <c r="A244" s="13"/>
      <c r="B244" s="234"/>
      <c r="C244" s="235"/>
      <c r="D244" s="229" t="s">
        <v>158</v>
      </c>
      <c r="E244" s="236" t="s">
        <v>44</v>
      </c>
      <c r="F244" s="237" t="s">
        <v>604</v>
      </c>
      <c r="G244" s="235"/>
      <c r="H244" s="238">
        <v>35.136000000000003</v>
      </c>
      <c r="I244" s="239"/>
      <c r="J244" s="235"/>
      <c r="K244" s="235"/>
      <c r="L244" s="240"/>
      <c r="M244" s="241"/>
      <c r="N244" s="242"/>
      <c r="O244" s="242"/>
      <c r="P244" s="242"/>
      <c r="Q244" s="242"/>
      <c r="R244" s="242"/>
      <c r="S244" s="242"/>
      <c r="T244" s="24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T244" s="244" t="s">
        <v>158</v>
      </c>
      <c r="AU244" s="244" t="s">
        <v>92</v>
      </c>
      <c r="AV244" s="13" t="s">
        <v>92</v>
      </c>
      <c r="AW244" s="13" t="s">
        <v>42</v>
      </c>
      <c r="AX244" s="13" t="s">
        <v>82</v>
      </c>
      <c r="AY244" s="244" t="s">
        <v>136</v>
      </c>
    </row>
    <row r="245" s="15" customFormat="1">
      <c r="A245" s="15"/>
      <c r="B245" s="267"/>
      <c r="C245" s="268"/>
      <c r="D245" s="229" t="s">
        <v>158</v>
      </c>
      <c r="E245" s="269" t="s">
        <v>202</v>
      </c>
      <c r="F245" s="270" t="s">
        <v>266</v>
      </c>
      <c r="G245" s="268"/>
      <c r="H245" s="271">
        <v>35.136000000000003</v>
      </c>
      <c r="I245" s="272"/>
      <c r="J245" s="268"/>
      <c r="K245" s="268"/>
      <c r="L245" s="273"/>
      <c r="M245" s="274"/>
      <c r="N245" s="275"/>
      <c r="O245" s="275"/>
      <c r="P245" s="275"/>
      <c r="Q245" s="275"/>
      <c r="R245" s="275"/>
      <c r="S245" s="275"/>
      <c r="T245" s="276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T245" s="277" t="s">
        <v>158</v>
      </c>
      <c r="AU245" s="277" t="s">
        <v>92</v>
      </c>
      <c r="AV245" s="15" t="s">
        <v>150</v>
      </c>
      <c r="AW245" s="15" t="s">
        <v>42</v>
      </c>
      <c r="AX245" s="15" t="s">
        <v>82</v>
      </c>
      <c r="AY245" s="277" t="s">
        <v>136</v>
      </c>
    </row>
    <row r="246" s="14" customFormat="1">
      <c r="A246" s="14"/>
      <c r="B246" s="256"/>
      <c r="C246" s="257"/>
      <c r="D246" s="229" t="s">
        <v>158</v>
      </c>
      <c r="E246" s="258" t="s">
        <v>205</v>
      </c>
      <c r="F246" s="259" t="s">
        <v>247</v>
      </c>
      <c r="G246" s="257"/>
      <c r="H246" s="260">
        <v>35.136000000000003</v>
      </c>
      <c r="I246" s="261"/>
      <c r="J246" s="257"/>
      <c r="K246" s="257"/>
      <c r="L246" s="262"/>
      <c r="M246" s="263"/>
      <c r="N246" s="264"/>
      <c r="O246" s="264"/>
      <c r="P246" s="264"/>
      <c r="Q246" s="264"/>
      <c r="R246" s="264"/>
      <c r="S246" s="264"/>
      <c r="T246" s="265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66" t="s">
        <v>158</v>
      </c>
      <c r="AU246" s="266" t="s">
        <v>92</v>
      </c>
      <c r="AV246" s="14" t="s">
        <v>154</v>
      </c>
      <c r="AW246" s="14" t="s">
        <v>42</v>
      </c>
      <c r="AX246" s="14" t="s">
        <v>90</v>
      </c>
      <c r="AY246" s="266" t="s">
        <v>136</v>
      </c>
    </row>
    <row r="247" s="2" customFormat="1">
      <c r="A247" s="42"/>
      <c r="B247" s="43"/>
      <c r="C247" s="44"/>
      <c r="D247" s="229" t="s">
        <v>245</v>
      </c>
      <c r="E247" s="44"/>
      <c r="F247" s="253" t="s">
        <v>587</v>
      </c>
      <c r="G247" s="44"/>
      <c r="H247" s="44"/>
      <c r="I247" s="44"/>
      <c r="J247" s="44"/>
      <c r="K247" s="44"/>
      <c r="L247" s="48"/>
      <c r="M247" s="232"/>
      <c r="N247" s="233"/>
      <c r="O247" s="88"/>
      <c r="P247" s="88"/>
      <c r="Q247" s="88"/>
      <c r="R247" s="88"/>
      <c r="S247" s="88"/>
      <c r="T247" s="89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U247" s="20" t="s">
        <v>92</v>
      </c>
    </row>
    <row r="248" s="2" customFormat="1">
      <c r="A248" s="42"/>
      <c r="B248" s="43"/>
      <c r="C248" s="44"/>
      <c r="D248" s="229" t="s">
        <v>245</v>
      </c>
      <c r="E248" s="44"/>
      <c r="F248" s="254" t="s">
        <v>588</v>
      </c>
      <c r="G248" s="44"/>
      <c r="H248" s="255">
        <v>30</v>
      </c>
      <c r="I248" s="44"/>
      <c r="J248" s="44"/>
      <c r="K248" s="44"/>
      <c r="L248" s="48"/>
      <c r="M248" s="232"/>
      <c r="N248" s="233"/>
      <c r="O248" s="88"/>
      <c r="P248" s="88"/>
      <c r="Q248" s="88"/>
      <c r="R248" s="88"/>
      <c r="S248" s="88"/>
      <c r="T248" s="89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U248" s="20" t="s">
        <v>92</v>
      </c>
    </row>
    <row r="249" s="2" customFormat="1">
      <c r="A249" s="42"/>
      <c r="B249" s="43"/>
      <c r="C249" s="44"/>
      <c r="D249" s="229" t="s">
        <v>245</v>
      </c>
      <c r="E249" s="44"/>
      <c r="F249" s="254" t="s">
        <v>589</v>
      </c>
      <c r="G249" s="44"/>
      <c r="H249" s="255">
        <v>5.2999999999999998</v>
      </c>
      <c r="I249" s="44"/>
      <c r="J249" s="44"/>
      <c r="K249" s="44"/>
      <c r="L249" s="48"/>
      <c r="M249" s="232"/>
      <c r="N249" s="233"/>
      <c r="O249" s="88"/>
      <c r="P249" s="88"/>
      <c r="Q249" s="88"/>
      <c r="R249" s="88"/>
      <c r="S249" s="88"/>
      <c r="T249" s="89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U249" s="20" t="s">
        <v>92</v>
      </c>
    </row>
    <row r="250" s="2" customFormat="1">
      <c r="A250" s="42"/>
      <c r="B250" s="43"/>
      <c r="C250" s="44"/>
      <c r="D250" s="229" t="s">
        <v>245</v>
      </c>
      <c r="E250" s="44"/>
      <c r="F250" s="254" t="s">
        <v>590</v>
      </c>
      <c r="G250" s="44"/>
      <c r="H250" s="255">
        <v>5.2999999999999998</v>
      </c>
      <c r="I250" s="44"/>
      <c r="J250" s="44"/>
      <c r="K250" s="44"/>
      <c r="L250" s="48"/>
      <c r="M250" s="232"/>
      <c r="N250" s="233"/>
      <c r="O250" s="88"/>
      <c r="P250" s="88"/>
      <c r="Q250" s="88"/>
      <c r="R250" s="88"/>
      <c r="S250" s="88"/>
      <c r="T250" s="89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U250" s="20" t="s">
        <v>92</v>
      </c>
    </row>
    <row r="251" s="2" customFormat="1">
      <c r="A251" s="42"/>
      <c r="B251" s="43"/>
      <c r="C251" s="44"/>
      <c r="D251" s="229" t="s">
        <v>245</v>
      </c>
      <c r="E251" s="44"/>
      <c r="F251" s="254" t="s">
        <v>591</v>
      </c>
      <c r="G251" s="44"/>
      <c r="H251" s="255">
        <v>28.5</v>
      </c>
      <c r="I251" s="44"/>
      <c r="J251" s="44"/>
      <c r="K251" s="44"/>
      <c r="L251" s="48"/>
      <c r="M251" s="232"/>
      <c r="N251" s="233"/>
      <c r="O251" s="88"/>
      <c r="P251" s="88"/>
      <c r="Q251" s="88"/>
      <c r="R251" s="88"/>
      <c r="S251" s="88"/>
      <c r="T251" s="89"/>
      <c r="U251" s="42"/>
      <c r="V251" s="42"/>
      <c r="W251" s="42"/>
      <c r="X251" s="42"/>
      <c r="Y251" s="42"/>
      <c r="Z251" s="42"/>
      <c r="AA251" s="42"/>
      <c r="AB251" s="42"/>
      <c r="AC251" s="42"/>
      <c r="AD251" s="42"/>
      <c r="AE251" s="42"/>
      <c r="AU251" s="20" t="s">
        <v>92</v>
      </c>
    </row>
    <row r="252" s="2" customFormat="1">
      <c r="A252" s="42"/>
      <c r="B252" s="43"/>
      <c r="C252" s="44"/>
      <c r="D252" s="229" t="s">
        <v>245</v>
      </c>
      <c r="E252" s="44"/>
      <c r="F252" s="254" t="s">
        <v>592</v>
      </c>
      <c r="G252" s="44"/>
      <c r="H252" s="255">
        <v>28.5</v>
      </c>
      <c r="I252" s="44"/>
      <c r="J252" s="44"/>
      <c r="K252" s="44"/>
      <c r="L252" s="48"/>
      <c r="M252" s="232"/>
      <c r="N252" s="233"/>
      <c r="O252" s="88"/>
      <c r="P252" s="88"/>
      <c r="Q252" s="88"/>
      <c r="R252" s="88"/>
      <c r="S252" s="88"/>
      <c r="T252" s="89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U252" s="20" t="s">
        <v>92</v>
      </c>
    </row>
    <row r="253" s="2" customFormat="1">
      <c r="A253" s="42"/>
      <c r="B253" s="43"/>
      <c r="C253" s="44"/>
      <c r="D253" s="229" t="s">
        <v>245</v>
      </c>
      <c r="E253" s="44"/>
      <c r="F253" s="254" t="s">
        <v>247</v>
      </c>
      <c r="G253" s="44"/>
      <c r="H253" s="255">
        <v>97.599999999999994</v>
      </c>
      <c r="I253" s="44"/>
      <c r="J253" s="44"/>
      <c r="K253" s="44"/>
      <c r="L253" s="48"/>
      <c r="M253" s="232"/>
      <c r="N253" s="233"/>
      <c r="O253" s="88"/>
      <c r="P253" s="88"/>
      <c r="Q253" s="88"/>
      <c r="R253" s="88"/>
      <c r="S253" s="88"/>
      <c r="T253" s="89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U253" s="20" t="s">
        <v>92</v>
      </c>
    </row>
    <row r="254" s="2" customFormat="1" ht="16.5" customHeight="1">
      <c r="A254" s="42"/>
      <c r="B254" s="43"/>
      <c r="C254" s="278" t="s">
        <v>333</v>
      </c>
      <c r="D254" s="278" t="s">
        <v>347</v>
      </c>
      <c r="E254" s="279" t="s">
        <v>348</v>
      </c>
      <c r="F254" s="280" t="s">
        <v>349</v>
      </c>
      <c r="G254" s="281" t="s">
        <v>322</v>
      </c>
      <c r="H254" s="282">
        <v>70.272000000000006</v>
      </c>
      <c r="I254" s="283"/>
      <c r="J254" s="284">
        <f>ROUND(I254*H254,2)</f>
        <v>0</v>
      </c>
      <c r="K254" s="280" t="s">
        <v>240</v>
      </c>
      <c r="L254" s="285"/>
      <c r="M254" s="286" t="s">
        <v>44</v>
      </c>
      <c r="N254" s="287" t="s">
        <v>53</v>
      </c>
      <c r="O254" s="88"/>
      <c r="P254" s="225">
        <f>O254*H254</f>
        <v>0</v>
      </c>
      <c r="Q254" s="225">
        <v>1</v>
      </c>
      <c r="R254" s="225">
        <f>Q254*H254</f>
        <v>70.272000000000006</v>
      </c>
      <c r="S254" s="225">
        <v>0</v>
      </c>
      <c r="T254" s="226">
        <f>S254*H254</f>
        <v>0</v>
      </c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R254" s="227" t="s">
        <v>172</v>
      </c>
      <c r="AT254" s="227" t="s">
        <v>347</v>
      </c>
      <c r="AU254" s="227" t="s">
        <v>92</v>
      </c>
      <c r="AY254" s="20" t="s">
        <v>136</v>
      </c>
      <c r="BE254" s="228">
        <f>IF(N254="základní",J254,0)</f>
        <v>0</v>
      </c>
      <c r="BF254" s="228">
        <f>IF(N254="snížená",J254,0)</f>
        <v>0</v>
      </c>
      <c r="BG254" s="228">
        <f>IF(N254="zákl. přenesená",J254,0)</f>
        <v>0</v>
      </c>
      <c r="BH254" s="228">
        <f>IF(N254="sníž. přenesená",J254,0)</f>
        <v>0</v>
      </c>
      <c r="BI254" s="228">
        <f>IF(N254="nulová",J254,0)</f>
        <v>0</v>
      </c>
      <c r="BJ254" s="20" t="s">
        <v>90</v>
      </c>
      <c r="BK254" s="228">
        <f>ROUND(I254*H254,2)</f>
        <v>0</v>
      </c>
      <c r="BL254" s="20" t="s">
        <v>154</v>
      </c>
      <c r="BM254" s="227" t="s">
        <v>350</v>
      </c>
    </row>
    <row r="255" s="13" customFormat="1">
      <c r="A255" s="13"/>
      <c r="B255" s="234"/>
      <c r="C255" s="235"/>
      <c r="D255" s="229" t="s">
        <v>158</v>
      </c>
      <c r="E255" s="236" t="s">
        <v>44</v>
      </c>
      <c r="F255" s="237" t="s">
        <v>205</v>
      </c>
      <c r="G255" s="235"/>
      <c r="H255" s="238">
        <v>35.136000000000003</v>
      </c>
      <c r="I255" s="239"/>
      <c r="J255" s="235"/>
      <c r="K255" s="235"/>
      <c r="L255" s="240"/>
      <c r="M255" s="241"/>
      <c r="N255" s="242"/>
      <c r="O255" s="242"/>
      <c r="P255" s="242"/>
      <c r="Q255" s="242"/>
      <c r="R255" s="242"/>
      <c r="S255" s="242"/>
      <c r="T255" s="24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4" t="s">
        <v>158</v>
      </c>
      <c r="AU255" s="244" t="s">
        <v>92</v>
      </c>
      <c r="AV255" s="13" t="s">
        <v>92</v>
      </c>
      <c r="AW255" s="13" t="s">
        <v>42</v>
      </c>
      <c r="AX255" s="13" t="s">
        <v>90</v>
      </c>
      <c r="AY255" s="244" t="s">
        <v>136</v>
      </c>
    </row>
    <row r="256" s="2" customFormat="1">
      <c r="A256" s="42"/>
      <c r="B256" s="43"/>
      <c r="C256" s="44"/>
      <c r="D256" s="229" t="s">
        <v>245</v>
      </c>
      <c r="E256" s="44"/>
      <c r="F256" s="253" t="s">
        <v>351</v>
      </c>
      <c r="G256" s="44"/>
      <c r="H256" s="44"/>
      <c r="I256" s="44"/>
      <c r="J256" s="44"/>
      <c r="K256" s="44"/>
      <c r="L256" s="48"/>
      <c r="M256" s="232"/>
      <c r="N256" s="233"/>
      <c r="O256" s="88"/>
      <c r="P256" s="88"/>
      <c r="Q256" s="88"/>
      <c r="R256" s="88"/>
      <c r="S256" s="88"/>
      <c r="T256" s="89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U256" s="20" t="s">
        <v>92</v>
      </c>
    </row>
    <row r="257" s="2" customFormat="1">
      <c r="A257" s="42"/>
      <c r="B257" s="43"/>
      <c r="C257" s="44"/>
      <c r="D257" s="229" t="s">
        <v>245</v>
      </c>
      <c r="E257" s="44"/>
      <c r="F257" s="254" t="s">
        <v>604</v>
      </c>
      <c r="G257" s="44"/>
      <c r="H257" s="255">
        <v>35.136000000000003</v>
      </c>
      <c r="I257" s="44"/>
      <c r="J257" s="44"/>
      <c r="K257" s="44"/>
      <c r="L257" s="48"/>
      <c r="M257" s="232"/>
      <c r="N257" s="233"/>
      <c r="O257" s="88"/>
      <c r="P257" s="88"/>
      <c r="Q257" s="88"/>
      <c r="R257" s="88"/>
      <c r="S257" s="88"/>
      <c r="T257" s="89"/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U257" s="20" t="s">
        <v>92</v>
      </c>
    </row>
    <row r="258" s="2" customFormat="1">
      <c r="A258" s="42"/>
      <c r="B258" s="43"/>
      <c r="C258" s="44"/>
      <c r="D258" s="229" t="s">
        <v>245</v>
      </c>
      <c r="E258" s="44"/>
      <c r="F258" s="254" t="s">
        <v>247</v>
      </c>
      <c r="G258" s="44"/>
      <c r="H258" s="255">
        <v>35.136000000000003</v>
      </c>
      <c r="I258" s="44"/>
      <c r="J258" s="44"/>
      <c r="K258" s="44"/>
      <c r="L258" s="48"/>
      <c r="M258" s="232"/>
      <c r="N258" s="233"/>
      <c r="O258" s="88"/>
      <c r="P258" s="88"/>
      <c r="Q258" s="88"/>
      <c r="R258" s="88"/>
      <c r="S258" s="88"/>
      <c r="T258" s="89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U258" s="20" t="s">
        <v>92</v>
      </c>
    </row>
    <row r="259" s="13" customFormat="1">
      <c r="A259" s="13"/>
      <c r="B259" s="234"/>
      <c r="C259" s="235"/>
      <c r="D259" s="229" t="s">
        <v>158</v>
      </c>
      <c r="E259" s="235"/>
      <c r="F259" s="237" t="s">
        <v>606</v>
      </c>
      <c r="G259" s="235"/>
      <c r="H259" s="238">
        <v>70.272000000000006</v>
      </c>
      <c r="I259" s="239"/>
      <c r="J259" s="235"/>
      <c r="K259" s="235"/>
      <c r="L259" s="240"/>
      <c r="M259" s="241"/>
      <c r="N259" s="242"/>
      <c r="O259" s="242"/>
      <c r="P259" s="242"/>
      <c r="Q259" s="242"/>
      <c r="R259" s="242"/>
      <c r="S259" s="242"/>
      <c r="T259" s="24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44" t="s">
        <v>158</v>
      </c>
      <c r="AU259" s="244" t="s">
        <v>92</v>
      </c>
      <c r="AV259" s="13" t="s">
        <v>92</v>
      </c>
      <c r="AW259" s="13" t="s">
        <v>4</v>
      </c>
      <c r="AX259" s="13" t="s">
        <v>90</v>
      </c>
      <c r="AY259" s="244" t="s">
        <v>136</v>
      </c>
    </row>
    <row r="260" s="2" customFormat="1" ht="24.15" customHeight="1">
      <c r="A260" s="42"/>
      <c r="B260" s="43"/>
      <c r="C260" s="216" t="s">
        <v>340</v>
      </c>
      <c r="D260" s="216" t="s">
        <v>139</v>
      </c>
      <c r="E260" s="217" t="s">
        <v>607</v>
      </c>
      <c r="F260" s="218" t="s">
        <v>608</v>
      </c>
      <c r="G260" s="219" t="s">
        <v>220</v>
      </c>
      <c r="H260" s="220">
        <v>195.19999999999999</v>
      </c>
      <c r="I260" s="221"/>
      <c r="J260" s="222">
        <f>ROUND(I260*H260,2)</f>
        <v>0</v>
      </c>
      <c r="K260" s="218" t="s">
        <v>240</v>
      </c>
      <c r="L260" s="48"/>
      <c r="M260" s="223" t="s">
        <v>44</v>
      </c>
      <c r="N260" s="224" t="s">
        <v>53</v>
      </c>
      <c r="O260" s="88"/>
      <c r="P260" s="225">
        <f>O260*H260</f>
        <v>0</v>
      </c>
      <c r="Q260" s="225">
        <v>0</v>
      </c>
      <c r="R260" s="225">
        <f>Q260*H260</f>
        <v>0</v>
      </c>
      <c r="S260" s="225">
        <v>0</v>
      </c>
      <c r="T260" s="226">
        <f>S260*H260</f>
        <v>0</v>
      </c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R260" s="227" t="s">
        <v>154</v>
      </c>
      <c r="AT260" s="227" t="s">
        <v>139</v>
      </c>
      <c r="AU260" s="227" t="s">
        <v>92</v>
      </c>
      <c r="AY260" s="20" t="s">
        <v>136</v>
      </c>
      <c r="BE260" s="228">
        <f>IF(N260="základní",J260,0)</f>
        <v>0</v>
      </c>
      <c r="BF260" s="228">
        <f>IF(N260="snížená",J260,0)</f>
        <v>0</v>
      </c>
      <c r="BG260" s="228">
        <f>IF(N260="zákl. přenesená",J260,0)</f>
        <v>0</v>
      </c>
      <c r="BH260" s="228">
        <f>IF(N260="sníž. přenesená",J260,0)</f>
        <v>0</v>
      </c>
      <c r="BI260" s="228">
        <f>IF(N260="nulová",J260,0)</f>
        <v>0</v>
      </c>
      <c r="BJ260" s="20" t="s">
        <v>90</v>
      </c>
      <c r="BK260" s="228">
        <f>ROUND(I260*H260,2)</f>
        <v>0</v>
      </c>
      <c r="BL260" s="20" t="s">
        <v>154</v>
      </c>
      <c r="BM260" s="227" t="s">
        <v>356</v>
      </c>
    </row>
    <row r="261" s="2" customFormat="1">
      <c r="A261" s="42"/>
      <c r="B261" s="43"/>
      <c r="C261" s="44"/>
      <c r="D261" s="251" t="s">
        <v>242</v>
      </c>
      <c r="E261" s="44"/>
      <c r="F261" s="252" t="s">
        <v>609</v>
      </c>
      <c r="G261" s="44"/>
      <c r="H261" s="44"/>
      <c r="I261" s="231"/>
      <c r="J261" s="44"/>
      <c r="K261" s="44"/>
      <c r="L261" s="48"/>
      <c r="M261" s="232"/>
      <c r="N261" s="233"/>
      <c r="O261" s="88"/>
      <c r="P261" s="88"/>
      <c r="Q261" s="88"/>
      <c r="R261" s="88"/>
      <c r="S261" s="88"/>
      <c r="T261" s="89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T261" s="20" t="s">
        <v>242</v>
      </c>
      <c r="AU261" s="20" t="s">
        <v>92</v>
      </c>
    </row>
    <row r="262" s="13" customFormat="1">
      <c r="A262" s="13"/>
      <c r="B262" s="234"/>
      <c r="C262" s="235"/>
      <c r="D262" s="229" t="s">
        <v>158</v>
      </c>
      <c r="E262" s="236" t="s">
        <v>44</v>
      </c>
      <c r="F262" s="237" t="s">
        <v>218</v>
      </c>
      <c r="G262" s="235"/>
      <c r="H262" s="238">
        <v>195.19999999999999</v>
      </c>
      <c r="I262" s="239"/>
      <c r="J262" s="235"/>
      <c r="K262" s="235"/>
      <c r="L262" s="240"/>
      <c r="M262" s="241"/>
      <c r="N262" s="242"/>
      <c r="O262" s="242"/>
      <c r="P262" s="242"/>
      <c r="Q262" s="242"/>
      <c r="R262" s="242"/>
      <c r="S262" s="242"/>
      <c r="T262" s="24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T262" s="244" t="s">
        <v>158</v>
      </c>
      <c r="AU262" s="244" t="s">
        <v>92</v>
      </c>
      <c r="AV262" s="13" t="s">
        <v>92</v>
      </c>
      <c r="AW262" s="13" t="s">
        <v>42</v>
      </c>
      <c r="AX262" s="13" t="s">
        <v>90</v>
      </c>
      <c r="AY262" s="244" t="s">
        <v>136</v>
      </c>
    </row>
    <row r="263" s="2" customFormat="1">
      <c r="A263" s="42"/>
      <c r="B263" s="43"/>
      <c r="C263" s="44"/>
      <c r="D263" s="229" t="s">
        <v>245</v>
      </c>
      <c r="E263" s="44"/>
      <c r="F263" s="253" t="s">
        <v>358</v>
      </c>
      <c r="G263" s="44"/>
      <c r="H263" s="44"/>
      <c r="I263" s="44"/>
      <c r="J263" s="44"/>
      <c r="K263" s="44"/>
      <c r="L263" s="48"/>
      <c r="M263" s="232"/>
      <c r="N263" s="233"/>
      <c r="O263" s="88"/>
      <c r="P263" s="88"/>
      <c r="Q263" s="88"/>
      <c r="R263" s="88"/>
      <c r="S263" s="88"/>
      <c r="T263" s="89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U263" s="20" t="s">
        <v>92</v>
      </c>
    </row>
    <row r="264" s="2" customFormat="1">
      <c r="A264" s="42"/>
      <c r="B264" s="43"/>
      <c r="C264" s="44"/>
      <c r="D264" s="229" t="s">
        <v>245</v>
      </c>
      <c r="E264" s="44"/>
      <c r="F264" s="254" t="s">
        <v>597</v>
      </c>
      <c r="G264" s="44"/>
      <c r="H264" s="255">
        <v>195.19999999999999</v>
      </c>
      <c r="I264" s="44"/>
      <c r="J264" s="44"/>
      <c r="K264" s="44"/>
      <c r="L264" s="48"/>
      <c r="M264" s="232"/>
      <c r="N264" s="233"/>
      <c r="O264" s="88"/>
      <c r="P264" s="88"/>
      <c r="Q264" s="88"/>
      <c r="R264" s="88"/>
      <c r="S264" s="88"/>
      <c r="T264" s="89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U264" s="20" t="s">
        <v>92</v>
      </c>
    </row>
    <row r="265" s="2" customFormat="1" ht="24.15" customHeight="1">
      <c r="A265" s="42"/>
      <c r="B265" s="43"/>
      <c r="C265" s="216" t="s">
        <v>346</v>
      </c>
      <c r="D265" s="216" t="s">
        <v>139</v>
      </c>
      <c r="E265" s="217" t="s">
        <v>359</v>
      </c>
      <c r="F265" s="218" t="s">
        <v>360</v>
      </c>
      <c r="G265" s="219" t="s">
        <v>220</v>
      </c>
      <c r="H265" s="220">
        <v>195.19999999999999</v>
      </c>
      <c r="I265" s="221"/>
      <c r="J265" s="222">
        <f>ROUND(I265*H265,2)</f>
        <v>0</v>
      </c>
      <c r="K265" s="218" t="s">
        <v>240</v>
      </c>
      <c r="L265" s="48"/>
      <c r="M265" s="223" t="s">
        <v>44</v>
      </c>
      <c r="N265" s="224" t="s">
        <v>53</v>
      </c>
      <c r="O265" s="88"/>
      <c r="P265" s="225">
        <f>O265*H265</f>
        <v>0</v>
      </c>
      <c r="Q265" s="225">
        <v>0</v>
      </c>
      <c r="R265" s="225">
        <f>Q265*H265</f>
        <v>0</v>
      </c>
      <c r="S265" s="225">
        <v>0</v>
      </c>
      <c r="T265" s="226">
        <f>S265*H265</f>
        <v>0</v>
      </c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R265" s="227" t="s">
        <v>154</v>
      </c>
      <c r="AT265" s="227" t="s">
        <v>139</v>
      </c>
      <c r="AU265" s="227" t="s">
        <v>92</v>
      </c>
      <c r="AY265" s="20" t="s">
        <v>136</v>
      </c>
      <c r="BE265" s="228">
        <f>IF(N265="základní",J265,0)</f>
        <v>0</v>
      </c>
      <c r="BF265" s="228">
        <f>IF(N265="snížená",J265,0)</f>
        <v>0</v>
      </c>
      <c r="BG265" s="228">
        <f>IF(N265="zákl. přenesená",J265,0)</f>
        <v>0</v>
      </c>
      <c r="BH265" s="228">
        <f>IF(N265="sníž. přenesená",J265,0)</f>
        <v>0</v>
      </c>
      <c r="BI265" s="228">
        <f>IF(N265="nulová",J265,0)</f>
        <v>0</v>
      </c>
      <c r="BJ265" s="20" t="s">
        <v>90</v>
      </c>
      <c r="BK265" s="228">
        <f>ROUND(I265*H265,2)</f>
        <v>0</v>
      </c>
      <c r="BL265" s="20" t="s">
        <v>154</v>
      </c>
      <c r="BM265" s="227" t="s">
        <v>361</v>
      </c>
    </row>
    <row r="266" s="2" customFormat="1">
      <c r="A266" s="42"/>
      <c r="B266" s="43"/>
      <c r="C266" s="44"/>
      <c r="D266" s="251" t="s">
        <v>242</v>
      </c>
      <c r="E266" s="44"/>
      <c r="F266" s="252" t="s">
        <v>362</v>
      </c>
      <c r="G266" s="44"/>
      <c r="H266" s="44"/>
      <c r="I266" s="231"/>
      <c r="J266" s="44"/>
      <c r="K266" s="44"/>
      <c r="L266" s="48"/>
      <c r="M266" s="232"/>
      <c r="N266" s="233"/>
      <c r="O266" s="88"/>
      <c r="P266" s="88"/>
      <c r="Q266" s="88"/>
      <c r="R266" s="88"/>
      <c r="S266" s="88"/>
      <c r="T266" s="89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T266" s="20" t="s">
        <v>242</v>
      </c>
      <c r="AU266" s="20" t="s">
        <v>92</v>
      </c>
    </row>
    <row r="267" s="13" customFormat="1">
      <c r="A267" s="13"/>
      <c r="B267" s="234"/>
      <c r="C267" s="235"/>
      <c r="D267" s="229" t="s">
        <v>158</v>
      </c>
      <c r="E267" s="236" t="s">
        <v>44</v>
      </c>
      <c r="F267" s="237" t="s">
        <v>218</v>
      </c>
      <c r="G267" s="235"/>
      <c r="H267" s="238">
        <v>195.19999999999999</v>
      </c>
      <c r="I267" s="239"/>
      <c r="J267" s="235"/>
      <c r="K267" s="235"/>
      <c r="L267" s="240"/>
      <c r="M267" s="241"/>
      <c r="N267" s="242"/>
      <c r="O267" s="242"/>
      <c r="P267" s="242"/>
      <c r="Q267" s="242"/>
      <c r="R267" s="242"/>
      <c r="S267" s="242"/>
      <c r="T267" s="24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T267" s="244" t="s">
        <v>158</v>
      </c>
      <c r="AU267" s="244" t="s">
        <v>92</v>
      </c>
      <c r="AV267" s="13" t="s">
        <v>92</v>
      </c>
      <c r="AW267" s="13" t="s">
        <v>42</v>
      </c>
      <c r="AX267" s="13" t="s">
        <v>90</v>
      </c>
      <c r="AY267" s="244" t="s">
        <v>136</v>
      </c>
    </row>
    <row r="268" s="2" customFormat="1">
      <c r="A268" s="42"/>
      <c r="B268" s="43"/>
      <c r="C268" s="44"/>
      <c r="D268" s="229" t="s">
        <v>245</v>
      </c>
      <c r="E268" s="44"/>
      <c r="F268" s="253" t="s">
        <v>358</v>
      </c>
      <c r="G268" s="44"/>
      <c r="H268" s="44"/>
      <c r="I268" s="44"/>
      <c r="J268" s="44"/>
      <c r="K268" s="44"/>
      <c r="L268" s="48"/>
      <c r="M268" s="232"/>
      <c r="N268" s="233"/>
      <c r="O268" s="88"/>
      <c r="P268" s="88"/>
      <c r="Q268" s="88"/>
      <c r="R268" s="88"/>
      <c r="S268" s="88"/>
      <c r="T268" s="89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U268" s="20" t="s">
        <v>92</v>
      </c>
    </row>
    <row r="269" s="2" customFormat="1">
      <c r="A269" s="42"/>
      <c r="B269" s="43"/>
      <c r="C269" s="44"/>
      <c r="D269" s="229" t="s">
        <v>245</v>
      </c>
      <c r="E269" s="44"/>
      <c r="F269" s="254" t="s">
        <v>597</v>
      </c>
      <c r="G269" s="44"/>
      <c r="H269" s="255">
        <v>195.19999999999999</v>
      </c>
      <c r="I269" s="44"/>
      <c r="J269" s="44"/>
      <c r="K269" s="44"/>
      <c r="L269" s="48"/>
      <c r="M269" s="232"/>
      <c r="N269" s="233"/>
      <c r="O269" s="88"/>
      <c r="P269" s="88"/>
      <c r="Q269" s="88"/>
      <c r="R269" s="88"/>
      <c r="S269" s="88"/>
      <c r="T269" s="89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U269" s="20" t="s">
        <v>92</v>
      </c>
    </row>
    <row r="270" s="2" customFormat="1" ht="16.5" customHeight="1">
      <c r="A270" s="42"/>
      <c r="B270" s="43"/>
      <c r="C270" s="278" t="s">
        <v>353</v>
      </c>
      <c r="D270" s="278" t="s">
        <v>347</v>
      </c>
      <c r="E270" s="279" t="s">
        <v>364</v>
      </c>
      <c r="F270" s="280" t="s">
        <v>365</v>
      </c>
      <c r="G270" s="281" t="s">
        <v>366</v>
      </c>
      <c r="H270" s="282">
        <v>3.9039999999999999</v>
      </c>
      <c r="I270" s="283"/>
      <c r="J270" s="284">
        <f>ROUND(I270*H270,2)</f>
        <v>0</v>
      </c>
      <c r="K270" s="280" t="s">
        <v>240</v>
      </c>
      <c r="L270" s="285"/>
      <c r="M270" s="286" t="s">
        <v>44</v>
      </c>
      <c r="N270" s="287" t="s">
        <v>53</v>
      </c>
      <c r="O270" s="88"/>
      <c r="P270" s="225">
        <f>O270*H270</f>
        <v>0</v>
      </c>
      <c r="Q270" s="225">
        <v>0.001</v>
      </c>
      <c r="R270" s="225">
        <f>Q270*H270</f>
        <v>0.0039039999999999999</v>
      </c>
      <c r="S270" s="225">
        <v>0</v>
      </c>
      <c r="T270" s="226">
        <f>S270*H270</f>
        <v>0</v>
      </c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R270" s="227" t="s">
        <v>172</v>
      </c>
      <c r="AT270" s="227" t="s">
        <v>347</v>
      </c>
      <c r="AU270" s="227" t="s">
        <v>92</v>
      </c>
      <c r="AY270" s="20" t="s">
        <v>136</v>
      </c>
      <c r="BE270" s="228">
        <f>IF(N270="základní",J270,0)</f>
        <v>0</v>
      </c>
      <c r="BF270" s="228">
        <f>IF(N270="snížená",J270,0)</f>
        <v>0</v>
      </c>
      <c r="BG270" s="228">
        <f>IF(N270="zákl. přenesená",J270,0)</f>
        <v>0</v>
      </c>
      <c r="BH270" s="228">
        <f>IF(N270="sníž. přenesená",J270,0)</f>
        <v>0</v>
      </c>
      <c r="BI270" s="228">
        <f>IF(N270="nulová",J270,0)</f>
        <v>0</v>
      </c>
      <c r="BJ270" s="20" t="s">
        <v>90</v>
      </c>
      <c r="BK270" s="228">
        <f>ROUND(I270*H270,2)</f>
        <v>0</v>
      </c>
      <c r="BL270" s="20" t="s">
        <v>154</v>
      </c>
      <c r="BM270" s="227" t="s">
        <v>367</v>
      </c>
    </row>
    <row r="271" s="13" customFormat="1">
      <c r="A271" s="13"/>
      <c r="B271" s="234"/>
      <c r="C271" s="235"/>
      <c r="D271" s="229" t="s">
        <v>158</v>
      </c>
      <c r="E271" s="235"/>
      <c r="F271" s="237" t="s">
        <v>610</v>
      </c>
      <c r="G271" s="235"/>
      <c r="H271" s="238">
        <v>3.9039999999999999</v>
      </c>
      <c r="I271" s="239"/>
      <c r="J271" s="235"/>
      <c r="K271" s="235"/>
      <c r="L271" s="240"/>
      <c r="M271" s="241"/>
      <c r="N271" s="242"/>
      <c r="O271" s="242"/>
      <c r="P271" s="242"/>
      <c r="Q271" s="242"/>
      <c r="R271" s="242"/>
      <c r="S271" s="242"/>
      <c r="T271" s="24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T271" s="244" t="s">
        <v>158</v>
      </c>
      <c r="AU271" s="244" t="s">
        <v>92</v>
      </c>
      <c r="AV271" s="13" t="s">
        <v>92</v>
      </c>
      <c r="AW271" s="13" t="s">
        <v>4</v>
      </c>
      <c r="AX271" s="13" t="s">
        <v>90</v>
      </c>
      <c r="AY271" s="244" t="s">
        <v>136</v>
      </c>
    </row>
    <row r="272" s="12" customFormat="1" ht="22.8" customHeight="1">
      <c r="A272" s="12"/>
      <c r="B272" s="200"/>
      <c r="C272" s="201"/>
      <c r="D272" s="202" t="s">
        <v>81</v>
      </c>
      <c r="E272" s="214" t="s">
        <v>150</v>
      </c>
      <c r="F272" s="214" t="s">
        <v>369</v>
      </c>
      <c r="G272" s="201"/>
      <c r="H272" s="201"/>
      <c r="I272" s="204"/>
      <c r="J272" s="215">
        <f>BK272</f>
        <v>0</v>
      </c>
      <c r="K272" s="201"/>
      <c r="L272" s="206"/>
      <c r="M272" s="207"/>
      <c r="N272" s="208"/>
      <c r="O272" s="208"/>
      <c r="P272" s="209">
        <f>SUM(P273:P292)</f>
        <v>0</v>
      </c>
      <c r="Q272" s="208"/>
      <c r="R272" s="209">
        <f>SUM(R273:R292)</f>
        <v>0</v>
      </c>
      <c r="S272" s="208"/>
      <c r="T272" s="210">
        <f>SUM(T273:T292)</f>
        <v>0</v>
      </c>
      <c r="U272" s="12"/>
      <c r="V272" s="12"/>
      <c r="W272" s="12"/>
      <c r="X272" s="12"/>
      <c r="Y272" s="12"/>
      <c r="Z272" s="12"/>
      <c r="AA272" s="12"/>
      <c r="AB272" s="12"/>
      <c r="AC272" s="12"/>
      <c r="AD272" s="12"/>
      <c r="AE272" s="12"/>
      <c r="AR272" s="211" t="s">
        <v>90</v>
      </c>
      <c r="AT272" s="212" t="s">
        <v>81</v>
      </c>
      <c r="AU272" s="212" t="s">
        <v>90</v>
      </c>
      <c r="AY272" s="211" t="s">
        <v>136</v>
      </c>
      <c r="BK272" s="213">
        <f>SUM(BK273:BK292)</f>
        <v>0</v>
      </c>
    </row>
    <row r="273" s="2" customFormat="1" ht="16.5" customHeight="1">
      <c r="A273" s="42"/>
      <c r="B273" s="43"/>
      <c r="C273" s="216" t="s">
        <v>7</v>
      </c>
      <c r="D273" s="216" t="s">
        <v>139</v>
      </c>
      <c r="E273" s="217" t="s">
        <v>371</v>
      </c>
      <c r="F273" s="218" t="s">
        <v>372</v>
      </c>
      <c r="G273" s="219" t="s">
        <v>196</v>
      </c>
      <c r="H273" s="220">
        <v>97.599999999999994</v>
      </c>
      <c r="I273" s="221"/>
      <c r="J273" s="222">
        <f>ROUND(I273*H273,2)</f>
        <v>0</v>
      </c>
      <c r="K273" s="218" t="s">
        <v>240</v>
      </c>
      <c r="L273" s="48"/>
      <c r="M273" s="223" t="s">
        <v>44</v>
      </c>
      <c r="N273" s="224" t="s">
        <v>53</v>
      </c>
      <c r="O273" s="88"/>
      <c r="P273" s="225">
        <f>O273*H273</f>
        <v>0</v>
      </c>
      <c r="Q273" s="225">
        <v>0</v>
      </c>
      <c r="R273" s="225">
        <f>Q273*H273</f>
        <v>0</v>
      </c>
      <c r="S273" s="225">
        <v>0</v>
      </c>
      <c r="T273" s="226">
        <f>S273*H273</f>
        <v>0</v>
      </c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R273" s="227" t="s">
        <v>154</v>
      </c>
      <c r="AT273" s="227" t="s">
        <v>139</v>
      </c>
      <c r="AU273" s="227" t="s">
        <v>92</v>
      </c>
      <c r="AY273" s="20" t="s">
        <v>136</v>
      </c>
      <c r="BE273" s="228">
        <f>IF(N273="základní",J273,0)</f>
        <v>0</v>
      </c>
      <c r="BF273" s="228">
        <f>IF(N273="snížená",J273,0)</f>
        <v>0</v>
      </c>
      <c r="BG273" s="228">
        <f>IF(N273="zákl. přenesená",J273,0)</f>
        <v>0</v>
      </c>
      <c r="BH273" s="228">
        <f>IF(N273="sníž. přenesená",J273,0)</f>
        <v>0</v>
      </c>
      <c r="BI273" s="228">
        <f>IF(N273="nulová",J273,0)</f>
        <v>0</v>
      </c>
      <c r="BJ273" s="20" t="s">
        <v>90</v>
      </c>
      <c r="BK273" s="228">
        <f>ROUND(I273*H273,2)</f>
        <v>0</v>
      </c>
      <c r="BL273" s="20" t="s">
        <v>154</v>
      </c>
      <c r="BM273" s="227" t="s">
        <v>373</v>
      </c>
    </row>
    <row r="274" s="2" customFormat="1">
      <c r="A274" s="42"/>
      <c r="B274" s="43"/>
      <c r="C274" s="44"/>
      <c r="D274" s="251" t="s">
        <v>242</v>
      </c>
      <c r="E274" s="44"/>
      <c r="F274" s="252" t="s">
        <v>374</v>
      </c>
      <c r="G274" s="44"/>
      <c r="H274" s="44"/>
      <c r="I274" s="231"/>
      <c r="J274" s="44"/>
      <c r="K274" s="44"/>
      <c r="L274" s="48"/>
      <c r="M274" s="232"/>
      <c r="N274" s="233"/>
      <c r="O274" s="88"/>
      <c r="P274" s="88"/>
      <c r="Q274" s="88"/>
      <c r="R274" s="88"/>
      <c r="S274" s="88"/>
      <c r="T274" s="89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T274" s="20" t="s">
        <v>242</v>
      </c>
      <c r="AU274" s="20" t="s">
        <v>92</v>
      </c>
    </row>
    <row r="275" s="13" customFormat="1">
      <c r="A275" s="13"/>
      <c r="B275" s="234"/>
      <c r="C275" s="235"/>
      <c r="D275" s="229" t="s">
        <v>158</v>
      </c>
      <c r="E275" s="236" t="s">
        <v>44</v>
      </c>
      <c r="F275" s="237" t="s">
        <v>570</v>
      </c>
      <c r="G275" s="235"/>
      <c r="H275" s="238">
        <v>97.599999999999994</v>
      </c>
      <c r="I275" s="239"/>
      <c r="J275" s="235"/>
      <c r="K275" s="235"/>
      <c r="L275" s="240"/>
      <c r="M275" s="241"/>
      <c r="N275" s="242"/>
      <c r="O275" s="242"/>
      <c r="P275" s="242"/>
      <c r="Q275" s="242"/>
      <c r="R275" s="242"/>
      <c r="S275" s="242"/>
      <c r="T275" s="24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44" t="s">
        <v>158</v>
      </c>
      <c r="AU275" s="244" t="s">
        <v>92</v>
      </c>
      <c r="AV275" s="13" t="s">
        <v>92</v>
      </c>
      <c r="AW275" s="13" t="s">
        <v>42</v>
      </c>
      <c r="AX275" s="13" t="s">
        <v>90</v>
      </c>
      <c r="AY275" s="244" t="s">
        <v>136</v>
      </c>
    </row>
    <row r="276" s="2" customFormat="1">
      <c r="A276" s="42"/>
      <c r="B276" s="43"/>
      <c r="C276" s="44"/>
      <c r="D276" s="229" t="s">
        <v>245</v>
      </c>
      <c r="E276" s="44"/>
      <c r="F276" s="253" t="s">
        <v>587</v>
      </c>
      <c r="G276" s="44"/>
      <c r="H276" s="44"/>
      <c r="I276" s="44"/>
      <c r="J276" s="44"/>
      <c r="K276" s="44"/>
      <c r="L276" s="48"/>
      <c r="M276" s="232"/>
      <c r="N276" s="233"/>
      <c r="O276" s="88"/>
      <c r="P276" s="88"/>
      <c r="Q276" s="88"/>
      <c r="R276" s="88"/>
      <c r="S276" s="88"/>
      <c r="T276" s="89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U276" s="20" t="s">
        <v>92</v>
      </c>
    </row>
    <row r="277" s="2" customFormat="1">
      <c r="A277" s="42"/>
      <c r="B277" s="43"/>
      <c r="C277" s="44"/>
      <c r="D277" s="229" t="s">
        <v>245</v>
      </c>
      <c r="E277" s="44"/>
      <c r="F277" s="254" t="s">
        <v>588</v>
      </c>
      <c r="G277" s="44"/>
      <c r="H277" s="255">
        <v>30</v>
      </c>
      <c r="I277" s="44"/>
      <c r="J277" s="44"/>
      <c r="K277" s="44"/>
      <c r="L277" s="48"/>
      <c r="M277" s="232"/>
      <c r="N277" s="233"/>
      <c r="O277" s="88"/>
      <c r="P277" s="88"/>
      <c r="Q277" s="88"/>
      <c r="R277" s="88"/>
      <c r="S277" s="88"/>
      <c r="T277" s="89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U277" s="20" t="s">
        <v>92</v>
      </c>
    </row>
    <row r="278" s="2" customFormat="1">
      <c r="A278" s="42"/>
      <c r="B278" s="43"/>
      <c r="C278" s="44"/>
      <c r="D278" s="229" t="s">
        <v>245</v>
      </c>
      <c r="E278" s="44"/>
      <c r="F278" s="254" t="s">
        <v>589</v>
      </c>
      <c r="G278" s="44"/>
      <c r="H278" s="255">
        <v>5.2999999999999998</v>
      </c>
      <c r="I278" s="44"/>
      <c r="J278" s="44"/>
      <c r="K278" s="44"/>
      <c r="L278" s="48"/>
      <c r="M278" s="232"/>
      <c r="N278" s="233"/>
      <c r="O278" s="88"/>
      <c r="P278" s="88"/>
      <c r="Q278" s="88"/>
      <c r="R278" s="88"/>
      <c r="S278" s="88"/>
      <c r="T278" s="89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U278" s="20" t="s">
        <v>92</v>
      </c>
    </row>
    <row r="279" s="2" customFormat="1">
      <c r="A279" s="42"/>
      <c r="B279" s="43"/>
      <c r="C279" s="44"/>
      <c r="D279" s="229" t="s">
        <v>245</v>
      </c>
      <c r="E279" s="44"/>
      <c r="F279" s="254" t="s">
        <v>590</v>
      </c>
      <c r="G279" s="44"/>
      <c r="H279" s="255">
        <v>5.2999999999999998</v>
      </c>
      <c r="I279" s="44"/>
      <c r="J279" s="44"/>
      <c r="K279" s="44"/>
      <c r="L279" s="48"/>
      <c r="M279" s="232"/>
      <c r="N279" s="233"/>
      <c r="O279" s="88"/>
      <c r="P279" s="88"/>
      <c r="Q279" s="88"/>
      <c r="R279" s="88"/>
      <c r="S279" s="88"/>
      <c r="T279" s="89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U279" s="20" t="s">
        <v>92</v>
      </c>
    </row>
    <row r="280" s="2" customFormat="1">
      <c r="A280" s="42"/>
      <c r="B280" s="43"/>
      <c r="C280" s="44"/>
      <c r="D280" s="229" t="s">
        <v>245</v>
      </c>
      <c r="E280" s="44"/>
      <c r="F280" s="254" t="s">
        <v>591</v>
      </c>
      <c r="G280" s="44"/>
      <c r="H280" s="255">
        <v>28.5</v>
      </c>
      <c r="I280" s="44"/>
      <c r="J280" s="44"/>
      <c r="K280" s="44"/>
      <c r="L280" s="48"/>
      <c r="M280" s="232"/>
      <c r="N280" s="233"/>
      <c r="O280" s="88"/>
      <c r="P280" s="88"/>
      <c r="Q280" s="88"/>
      <c r="R280" s="88"/>
      <c r="S280" s="88"/>
      <c r="T280" s="89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U280" s="20" t="s">
        <v>92</v>
      </c>
    </row>
    <row r="281" s="2" customFormat="1">
      <c r="A281" s="42"/>
      <c r="B281" s="43"/>
      <c r="C281" s="44"/>
      <c r="D281" s="229" t="s">
        <v>245</v>
      </c>
      <c r="E281" s="44"/>
      <c r="F281" s="254" t="s">
        <v>592</v>
      </c>
      <c r="G281" s="44"/>
      <c r="H281" s="255">
        <v>28.5</v>
      </c>
      <c r="I281" s="44"/>
      <c r="J281" s="44"/>
      <c r="K281" s="44"/>
      <c r="L281" s="48"/>
      <c r="M281" s="232"/>
      <c r="N281" s="233"/>
      <c r="O281" s="88"/>
      <c r="P281" s="88"/>
      <c r="Q281" s="88"/>
      <c r="R281" s="88"/>
      <c r="S281" s="88"/>
      <c r="T281" s="89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U281" s="20" t="s">
        <v>92</v>
      </c>
    </row>
    <row r="282" s="2" customFormat="1">
      <c r="A282" s="42"/>
      <c r="B282" s="43"/>
      <c r="C282" s="44"/>
      <c r="D282" s="229" t="s">
        <v>245</v>
      </c>
      <c r="E282" s="44"/>
      <c r="F282" s="254" t="s">
        <v>247</v>
      </c>
      <c r="G282" s="44"/>
      <c r="H282" s="255">
        <v>97.599999999999994</v>
      </c>
      <c r="I282" s="44"/>
      <c r="J282" s="44"/>
      <c r="K282" s="44"/>
      <c r="L282" s="48"/>
      <c r="M282" s="232"/>
      <c r="N282" s="233"/>
      <c r="O282" s="88"/>
      <c r="P282" s="88"/>
      <c r="Q282" s="88"/>
      <c r="R282" s="88"/>
      <c r="S282" s="88"/>
      <c r="T282" s="89"/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U282" s="20" t="s">
        <v>92</v>
      </c>
    </row>
    <row r="283" s="2" customFormat="1" ht="16.5" customHeight="1">
      <c r="A283" s="42"/>
      <c r="B283" s="43"/>
      <c r="C283" s="216" t="s">
        <v>363</v>
      </c>
      <c r="D283" s="216" t="s">
        <v>139</v>
      </c>
      <c r="E283" s="217" t="s">
        <v>376</v>
      </c>
      <c r="F283" s="218" t="s">
        <v>377</v>
      </c>
      <c r="G283" s="219" t="s">
        <v>196</v>
      </c>
      <c r="H283" s="220">
        <v>97.599999999999994</v>
      </c>
      <c r="I283" s="221"/>
      <c r="J283" s="222">
        <f>ROUND(I283*H283,2)</f>
        <v>0</v>
      </c>
      <c r="K283" s="218" t="s">
        <v>240</v>
      </c>
      <c r="L283" s="48"/>
      <c r="M283" s="223" t="s">
        <v>44</v>
      </c>
      <c r="N283" s="224" t="s">
        <v>53</v>
      </c>
      <c r="O283" s="88"/>
      <c r="P283" s="225">
        <f>O283*H283</f>
        <v>0</v>
      </c>
      <c r="Q283" s="225">
        <v>0</v>
      </c>
      <c r="R283" s="225">
        <f>Q283*H283</f>
        <v>0</v>
      </c>
      <c r="S283" s="225">
        <v>0</v>
      </c>
      <c r="T283" s="226">
        <f>S283*H283</f>
        <v>0</v>
      </c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R283" s="227" t="s">
        <v>154</v>
      </c>
      <c r="AT283" s="227" t="s">
        <v>139</v>
      </c>
      <c r="AU283" s="227" t="s">
        <v>92</v>
      </c>
      <c r="AY283" s="20" t="s">
        <v>136</v>
      </c>
      <c r="BE283" s="228">
        <f>IF(N283="základní",J283,0)</f>
        <v>0</v>
      </c>
      <c r="BF283" s="228">
        <f>IF(N283="snížená",J283,0)</f>
        <v>0</v>
      </c>
      <c r="BG283" s="228">
        <f>IF(N283="zákl. přenesená",J283,0)</f>
        <v>0</v>
      </c>
      <c r="BH283" s="228">
        <f>IF(N283="sníž. přenesená",J283,0)</f>
        <v>0</v>
      </c>
      <c r="BI283" s="228">
        <f>IF(N283="nulová",J283,0)</f>
        <v>0</v>
      </c>
      <c r="BJ283" s="20" t="s">
        <v>90</v>
      </c>
      <c r="BK283" s="228">
        <f>ROUND(I283*H283,2)</f>
        <v>0</v>
      </c>
      <c r="BL283" s="20" t="s">
        <v>154</v>
      </c>
      <c r="BM283" s="227" t="s">
        <v>378</v>
      </c>
    </row>
    <row r="284" s="2" customFormat="1">
      <c r="A284" s="42"/>
      <c r="B284" s="43"/>
      <c r="C284" s="44"/>
      <c r="D284" s="251" t="s">
        <v>242</v>
      </c>
      <c r="E284" s="44"/>
      <c r="F284" s="252" t="s">
        <v>379</v>
      </c>
      <c r="G284" s="44"/>
      <c r="H284" s="44"/>
      <c r="I284" s="231"/>
      <c r="J284" s="44"/>
      <c r="K284" s="44"/>
      <c r="L284" s="48"/>
      <c r="M284" s="232"/>
      <c r="N284" s="233"/>
      <c r="O284" s="88"/>
      <c r="P284" s="88"/>
      <c r="Q284" s="88"/>
      <c r="R284" s="88"/>
      <c r="S284" s="88"/>
      <c r="T284" s="89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T284" s="20" t="s">
        <v>242</v>
      </c>
      <c r="AU284" s="20" t="s">
        <v>92</v>
      </c>
    </row>
    <row r="285" s="13" customFormat="1">
      <c r="A285" s="13"/>
      <c r="B285" s="234"/>
      <c r="C285" s="235"/>
      <c r="D285" s="229" t="s">
        <v>158</v>
      </c>
      <c r="E285" s="236" t="s">
        <v>44</v>
      </c>
      <c r="F285" s="237" t="s">
        <v>570</v>
      </c>
      <c r="G285" s="235"/>
      <c r="H285" s="238">
        <v>97.599999999999994</v>
      </c>
      <c r="I285" s="239"/>
      <c r="J285" s="235"/>
      <c r="K285" s="235"/>
      <c r="L285" s="240"/>
      <c r="M285" s="241"/>
      <c r="N285" s="242"/>
      <c r="O285" s="242"/>
      <c r="P285" s="242"/>
      <c r="Q285" s="242"/>
      <c r="R285" s="242"/>
      <c r="S285" s="242"/>
      <c r="T285" s="24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44" t="s">
        <v>158</v>
      </c>
      <c r="AU285" s="244" t="s">
        <v>92</v>
      </c>
      <c r="AV285" s="13" t="s">
        <v>92</v>
      </c>
      <c r="AW285" s="13" t="s">
        <v>42</v>
      </c>
      <c r="AX285" s="13" t="s">
        <v>90</v>
      </c>
      <c r="AY285" s="244" t="s">
        <v>136</v>
      </c>
    </row>
    <row r="286" s="2" customFormat="1">
      <c r="A286" s="42"/>
      <c r="B286" s="43"/>
      <c r="C286" s="44"/>
      <c r="D286" s="229" t="s">
        <v>245</v>
      </c>
      <c r="E286" s="44"/>
      <c r="F286" s="253" t="s">
        <v>587</v>
      </c>
      <c r="G286" s="44"/>
      <c r="H286" s="44"/>
      <c r="I286" s="44"/>
      <c r="J286" s="44"/>
      <c r="K286" s="44"/>
      <c r="L286" s="48"/>
      <c r="M286" s="232"/>
      <c r="N286" s="233"/>
      <c r="O286" s="88"/>
      <c r="P286" s="88"/>
      <c r="Q286" s="88"/>
      <c r="R286" s="88"/>
      <c r="S286" s="88"/>
      <c r="T286" s="89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U286" s="20" t="s">
        <v>92</v>
      </c>
    </row>
    <row r="287" s="2" customFormat="1">
      <c r="A287" s="42"/>
      <c r="B287" s="43"/>
      <c r="C287" s="44"/>
      <c r="D287" s="229" t="s">
        <v>245</v>
      </c>
      <c r="E287" s="44"/>
      <c r="F287" s="254" t="s">
        <v>588</v>
      </c>
      <c r="G287" s="44"/>
      <c r="H287" s="255">
        <v>30</v>
      </c>
      <c r="I287" s="44"/>
      <c r="J287" s="44"/>
      <c r="K287" s="44"/>
      <c r="L287" s="48"/>
      <c r="M287" s="232"/>
      <c r="N287" s="233"/>
      <c r="O287" s="88"/>
      <c r="P287" s="88"/>
      <c r="Q287" s="88"/>
      <c r="R287" s="88"/>
      <c r="S287" s="88"/>
      <c r="T287" s="89"/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U287" s="20" t="s">
        <v>92</v>
      </c>
    </row>
    <row r="288" s="2" customFormat="1">
      <c r="A288" s="42"/>
      <c r="B288" s="43"/>
      <c r="C288" s="44"/>
      <c r="D288" s="229" t="s">
        <v>245</v>
      </c>
      <c r="E288" s="44"/>
      <c r="F288" s="254" t="s">
        <v>589</v>
      </c>
      <c r="G288" s="44"/>
      <c r="H288" s="255">
        <v>5.2999999999999998</v>
      </c>
      <c r="I288" s="44"/>
      <c r="J288" s="44"/>
      <c r="K288" s="44"/>
      <c r="L288" s="48"/>
      <c r="M288" s="232"/>
      <c r="N288" s="233"/>
      <c r="O288" s="88"/>
      <c r="P288" s="88"/>
      <c r="Q288" s="88"/>
      <c r="R288" s="88"/>
      <c r="S288" s="88"/>
      <c r="T288" s="89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U288" s="20" t="s">
        <v>92</v>
      </c>
    </row>
    <row r="289" s="2" customFormat="1">
      <c r="A289" s="42"/>
      <c r="B289" s="43"/>
      <c r="C289" s="44"/>
      <c r="D289" s="229" t="s">
        <v>245</v>
      </c>
      <c r="E289" s="44"/>
      <c r="F289" s="254" t="s">
        <v>590</v>
      </c>
      <c r="G289" s="44"/>
      <c r="H289" s="255">
        <v>5.2999999999999998</v>
      </c>
      <c r="I289" s="44"/>
      <c r="J289" s="44"/>
      <c r="K289" s="44"/>
      <c r="L289" s="48"/>
      <c r="M289" s="232"/>
      <c r="N289" s="233"/>
      <c r="O289" s="88"/>
      <c r="P289" s="88"/>
      <c r="Q289" s="88"/>
      <c r="R289" s="88"/>
      <c r="S289" s="88"/>
      <c r="T289" s="89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U289" s="20" t="s">
        <v>92</v>
      </c>
    </row>
    <row r="290" s="2" customFormat="1">
      <c r="A290" s="42"/>
      <c r="B290" s="43"/>
      <c r="C290" s="44"/>
      <c r="D290" s="229" t="s">
        <v>245</v>
      </c>
      <c r="E290" s="44"/>
      <c r="F290" s="254" t="s">
        <v>591</v>
      </c>
      <c r="G290" s="44"/>
      <c r="H290" s="255">
        <v>28.5</v>
      </c>
      <c r="I290" s="44"/>
      <c r="J290" s="44"/>
      <c r="K290" s="44"/>
      <c r="L290" s="48"/>
      <c r="M290" s="232"/>
      <c r="N290" s="233"/>
      <c r="O290" s="88"/>
      <c r="P290" s="88"/>
      <c r="Q290" s="88"/>
      <c r="R290" s="88"/>
      <c r="S290" s="88"/>
      <c r="T290" s="89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U290" s="20" t="s">
        <v>92</v>
      </c>
    </row>
    <row r="291" s="2" customFormat="1">
      <c r="A291" s="42"/>
      <c r="B291" s="43"/>
      <c r="C291" s="44"/>
      <c r="D291" s="229" t="s">
        <v>245</v>
      </c>
      <c r="E291" s="44"/>
      <c r="F291" s="254" t="s">
        <v>592</v>
      </c>
      <c r="G291" s="44"/>
      <c r="H291" s="255">
        <v>28.5</v>
      </c>
      <c r="I291" s="44"/>
      <c r="J291" s="44"/>
      <c r="K291" s="44"/>
      <c r="L291" s="48"/>
      <c r="M291" s="232"/>
      <c r="N291" s="233"/>
      <c r="O291" s="88"/>
      <c r="P291" s="88"/>
      <c r="Q291" s="88"/>
      <c r="R291" s="88"/>
      <c r="S291" s="88"/>
      <c r="T291" s="89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U291" s="20" t="s">
        <v>92</v>
      </c>
    </row>
    <row r="292" s="2" customFormat="1">
      <c r="A292" s="42"/>
      <c r="B292" s="43"/>
      <c r="C292" s="44"/>
      <c r="D292" s="229" t="s">
        <v>245</v>
      </c>
      <c r="E292" s="44"/>
      <c r="F292" s="254" t="s">
        <v>247</v>
      </c>
      <c r="G292" s="44"/>
      <c r="H292" s="255">
        <v>97.599999999999994</v>
      </c>
      <c r="I292" s="44"/>
      <c r="J292" s="44"/>
      <c r="K292" s="44"/>
      <c r="L292" s="48"/>
      <c r="M292" s="232"/>
      <c r="N292" s="233"/>
      <c r="O292" s="88"/>
      <c r="P292" s="88"/>
      <c r="Q292" s="88"/>
      <c r="R292" s="88"/>
      <c r="S292" s="88"/>
      <c r="T292" s="89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U292" s="20" t="s">
        <v>92</v>
      </c>
    </row>
    <row r="293" s="12" customFormat="1" ht="22.8" customHeight="1">
      <c r="A293" s="12"/>
      <c r="B293" s="200"/>
      <c r="C293" s="201"/>
      <c r="D293" s="202" t="s">
        <v>81</v>
      </c>
      <c r="E293" s="214" t="s">
        <v>154</v>
      </c>
      <c r="F293" s="214" t="s">
        <v>380</v>
      </c>
      <c r="G293" s="201"/>
      <c r="H293" s="201"/>
      <c r="I293" s="204"/>
      <c r="J293" s="215">
        <f>BK293</f>
        <v>0</v>
      </c>
      <c r="K293" s="201"/>
      <c r="L293" s="206"/>
      <c r="M293" s="207"/>
      <c r="N293" s="208"/>
      <c r="O293" s="208"/>
      <c r="P293" s="209">
        <f>SUM(P294:P304)</f>
        <v>0</v>
      </c>
      <c r="Q293" s="208"/>
      <c r="R293" s="209">
        <f>SUM(R294:R304)</f>
        <v>0</v>
      </c>
      <c r="S293" s="208"/>
      <c r="T293" s="210">
        <f>SUM(T294:T304)</f>
        <v>0</v>
      </c>
      <c r="U293" s="12"/>
      <c r="V293" s="12"/>
      <c r="W293" s="12"/>
      <c r="X293" s="12"/>
      <c r="Y293" s="12"/>
      <c r="Z293" s="12"/>
      <c r="AA293" s="12"/>
      <c r="AB293" s="12"/>
      <c r="AC293" s="12"/>
      <c r="AD293" s="12"/>
      <c r="AE293" s="12"/>
      <c r="AR293" s="211" t="s">
        <v>90</v>
      </c>
      <c r="AT293" s="212" t="s">
        <v>81</v>
      </c>
      <c r="AU293" s="212" t="s">
        <v>90</v>
      </c>
      <c r="AY293" s="211" t="s">
        <v>136</v>
      </c>
      <c r="BK293" s="213">
        <f>SUM(BK294:BK304)</f>
        <v>0</v>
      </c>
    </row>
    <row r="294" s="2" customFormat="1" ht="16.5" customHeight="1">
      <c r="A294" s="42"/>
      <c r="B294" s="43"/>
      <c r="C294" s="216" t="s">
        <v>370</v>
      </c>
      <c r="D294" s="216" t="s">
        <v>139</v>
      </c>
      <c r="E294" s="217" t="s">
        <v>382</v>
      </c>
      <c r="F294" s="218" t="s">
        <v>383</v>
      </c>
      <c r="G294" s="219" t="s">
        <v>200</v>
      </c>
      <c r="H294" s="220">
        <v>7.8079999999999998</v>
      </c>
      <c r="I294" s="221"/>
      <c r="J294" s="222">
        <f>ROUND(I294*H294,2)</f>
        <v>0</v>
      </c>
      <c r="K294" s="218" t="s">
        <v>240</v>
      </c>
      <c r="L294" s="48"/>
      <c r="M294" s="223" t="s">
        <v>44</v>
      </c>
      <c r="N294" s="224" t="s">
        <v>53</v>
      </c>
      <c r="O294" s="88"/>
      <c r="P294" s="225">
        <f>O294*H294</f>
        <v>0</v>
      </c>
      <c r="Q294" s="225">
        <v>0</v>
      </c>
      <c r="R294" s="225">
        <f>Q294*H294</f>
        <v>0</v>
      </c>
      <c r="S294" s="225">
        <v>0</v>
      </c>
      <c r="T294" s="226">
        <f>S294*H294</f>
        <v>0</v>
      </c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R294" s="227" t="s">
        <v>154</v>
      </c>
      <c r="AT294" s="227" t="s">
        <v>139</v>
      </c>
      <c r="AU294" s="227" t="s">
        <v>92</v>
      </c>
      <c r="AY294" s="20" t="s">
        <v>136</v>
      </c>
      <c r="BE294" s="228">
        <f>IF(N294="základní",J294,0)</f>
        <v>0</v>
      </c>
      <c r="BF294" s="228">
        <f>IF(N294="snížená",J294,0)</f>
        <v>0</v>
      </c>
      <c r="BG294" s="228">
        <f>IF(N294="zákl. přenesená",J294,0)</f>
        <v>0</v>
      </c>
      <c r="BH294" s="228">
        <f>IF(N294="sníž. přenesená",J294,0)</f>
        <v>0</v>
      </c>
      <c r="BI294" s="228">
        <f>IF(N294="nulová",J294,0)</f>
        <v>0</v>
      </c>
      <c r="BJ294" s="20" t="s">
        <v>90</v>
      </c>
      <c r="BK294" s="228">
        <f>ROUND(I294*H294,2)</f>
        <v>0</v>
      </c>
      <c r="BL294" s="20" t="s">
        <v>154</v>
      </c>
      <c r="BM294" s="227" t="s">
        <v>384</v>
      </c>
    </row>
    <row r="295" s="2" customFormat="1">
      <c r="A295" s="42"/>
      <c r="B295" s="43"/>
      <c r="C295" s="44"/>
      <c r="D295" s="251" t="s">
        <v>242</v>
      </c>
      <c r="E295" s="44"/>
      <c r="F295" s="252" t="s">
        <v>385</v>
      </c>
      <c r="G295" s="44"/>
      <c r="H295" s="44"/>
      <c r="I295" s="231"/>
      <c r="J295" s="44"/>
      <c r="K295" s="44"/>
      <c r="L295" s="48"/>
      <c r="M295" s="232"/>
      <c r="N295" s="233"/>
      <c r="O295" s="88"/>
      <c r="P295" s="88"/>
      <c r="Q295" s="88"/>
      <c r="R295" s="88"/>
      <c r="S295" s="88"/>
      <c r="T295" s="89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T295" s="20" t="s">
        <v>242</v>
      </c>
      <c r="AU295" s="20" t="s">
        <v>92</v>
      </c>
    </row>
    <row r="296" s="13" customFormat="1">
      <c r="A296" s="13"/>
      <c r="B296" s="234"/>
      <c r="C296" s="235"/>
      <c r="D296" s="229" t="s">
        <v>158</v>
      </c>
      <c r="E296" s="236" t="s">
        <v>44</v>
      </c>
      <c r="F296" s="237" t="s">
        <v>605</v>
      </c>
      <c r="G296" s="235"/>
      <c r="H296" s="238">
        <v>7.8079999999999998</v>
      </c>
      <c r="I296" s="239"/>
      <c r="J296" s="235"/>
      <c r="K296" s="235"/>
      <c r="L296" s="240"/>
      <c r="M296" s="241"/>
      <c r="N296" s="242"/>
      <c r="O296" s="242"/>
      <c r="P296" s="242"/>
      <c r="Q296" s="242"/>
      <c r="R296" s="242"/>
      <c r="S296" s="242"/>
      <c r="T296" s="24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44" t="s">
        <v>158</v>
      </c>
      <c r="AU296" s="244" t="s">
        <v>92</v>
      </c>
      <c r="AV296" s="13" t="s">
        <v>92</v>
      </c>
      <c r="AW296" s="13" t="s">
        <v>42</v>
      </c>
      <c r="AX296" s="13" t="s">
        <v>82</v>
      </c>
      <c r="AY296" s="244" t="s">
        <v>136</v>
      </c>
    </row>
    <row r="297" s="14" customFormat="1">
      <c r="A297" s="14"/>
      <c r="B297" s="256"/>
      <c r="C297" s="257"/>
      <c r="D297" s="229" t="s">
        <v>158</v>
      </c>
      <c r="E297" s="258" t="s">
        <v>198</v>
      </c>
      <c r="F297" s="259" t="s">
        <v>247</v>
      </c>
      <c r="G297" s="257"/>
      <c r="H297" s="260">
        <v>7.8079999999999998</v>
      </c>
      <c r="I297" s="261"/>
      <c r="J297" s="257"/>
      <c r="K297" s="257"/>
      <c r="L297" s="262"/>
      <c r="M297" s="263"/>
      <c r="N297" s="264"/>
      <c r="O297" s="264"/>
      <c r="P297" s="264"/>
      <c r="Q297" s="264"/>
      <c r="R297" s="264"/>
      <c r="S297" s="264"/>
      <c r="T297" s="265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T297" s="266" t="s">
        <v>158</v>
      </c>
      <c r="AU297" s="266" t="s">
        <v>92</v>
      </c>
      <c r="AV297" s="14" t="s">
        <v>154</v>
      </c>
      <c r="AW297" s="14" t="s">
        <v>42</v>
      </c>
      <c r="AX297" s="14" t="s">
        <v>90</v>
      </c>
      <c r="AY297" s="266" t="s">
        <v>136</v>
      </c>
    </row>
    <row r="298" s="2" customFormat="1">
      <c r="A298" s="42"/>
      <c r="B298" s="43"/>
      <c r="C298" s="44"/>
      <c r="D298" s="229" t="s">
        <v>245</v>
      </c>
      <c r="E298" s="44"/>
      <c r="F298" s="253" t="s">
        <v>587</v>
      </c>
      <c r="G298" s="44"/>
      <c r="H298" s="44"/>
      <c r="I298" s="44"/>
      <c r="J298" s="44"/>
      <c r="K298" s="44"/>
      <c r="L298" s="48"/>
      <c r="M298" s="232"/>
      <c r="N298" s="233"/>
      <c r="O298" s="88"/>
      <c r="P298" s="88"/>
      <c r="Q298" s="88"/>
      <c r="R298" s="88"/>
      <c r="S298" s="88"/>
      <c r="T298" s="89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U298" s="20" t="s">
        <v>92</v>
      </c>
    </row>
    <row r="299" s="2" customFormat="1">
      <c r="A299" s="42"/>
      <c r="B299" s="43"/>
      <c r="C299" s="44"/>
      <c r="D299" s="229" t="s">
        <v>245</v>
      </c>
      <c r="E299" s="44"/>
      <c r="F299" s="254" t="s">
        <v>588</v>
      </c>
      <c r="G299" s="44"/>
      <c r="H299" s="255">
        <v>30</v>
      </c>
      <c r="I299" s="44"/>
      <c r="J299" s="44"/>
      <c r="K299" s="44"/>
      <c r="L299" s="48"/>
      <c r="M299" s="232"/>
      <c r="N299" s="233"/>
      <c r="O299" s="88"/>
      <c r="P299" s="88"/>
      <c r="Q299" s="88"/>
      <c r="R299" s="88"/>
      <c r="S299" s="88"/>
      <c r="T299" s="89"/>
      <c r="U299" s="42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U299" s="20" t="s">
        <v>92</v>
      </c>
    </row>
    <row r="300" s="2" customFormat="1">
      <c r="A300" s="42"/>
      <c r="B300" s="43"/>
      <c r="C300" s="44"/>
      <c r="D300" s="229" t="s">
        <v>245</v>
      </c>
      <c r="E300" s="44"/>
      <c r="F300" s="254" t="s">
        <v>589</v>
      </c>
      <c r="G300" s="44"/>
      <c r="H300" s="255">
        <v>5.2999999999999998</v>
      </c>
      <c r="I300" s="44"/>
      <c r="J300" s="44"/>
      <c r="K300" s="44"/>
      <c r="L300" s="48"/>
      <c r="M300" s="232"/>
      <c r="N300" s="233"/>
      <c r="O300" s="88"/>
      <c r="P300" s="88"/>
      <c r="Q300" s="88"/>
      <c r="R300" s="88"/>
      <c r="S300" s="88"/>
      <c r="T300" s="89"/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U300" s="20" t="s">
        <v>92</v>
      </c>
    </row>
    <row r="301" s="2" customFormat="1">
      <c r="A301" s="42"/>
      <c r="B301" s="43"/>
      <c r="C301" s="44"/>
      <c r="D301" s="229" t="s">
        <v>245</v>
      </c>
      <c r="E301" s="44"/>
      <c r="F301" s="254" t="s">
        <v>590</v>
      </c>
      <c r="G301" s="44"/>
      <c r="H301" s="255">
        <v>5.2999999999999998</v>
      </c>
      <c r="I301" s="44"/>
      <c r="J301" s="44"/>
      <c r="K301" s="44"/>
      <c r="L301" s="48"/>
      <c r="M301" s="232"/>
      <c r="N301" s="233"/>
      <c r="O301" s="88"/>
      <c r="P301" s="88"/>
      <c r="Q301" s="88"/>
      <c r="R301" s="88"/>
      <c r="S301" s="88"/>
      <c r="T301" s="89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U301" s="20" t="s">
        <v>92</v>
      </c>
    </row>
    <row r="302" s="2" customFormat="1">
      <c r="A302" s="42"/>
      <c r="B302" s="43"/>
      <c r="C302" s="44"/>
      <c r="D302" s="229" t="s">
        <v>245</v>
      </c>
      <c r="E302" s="44"/>
      <c r="F302" s="254" t="s">
        <v>591</v>
      </c>
      <c r="G302" s="44"/>
      <c r="H302" s="255">
        <v>28.5</v>
      </c>
      <c r="I302" s="44"/>
      <c r="J302" s="44"/>
      <c r="K302" s="44"/>
      <c r="L302" s="48"/>
      <c r="M302" s="232"/>
      <c r="N302" s="233"/>
      <c r="O302" s="88"/>
      <c r="P302" s="88"/>
      <c r="Q302" s="88"/>
      <c r="R302" s="88"/>
      <c r="S302" s="88"/>
      <c r="T302" s="89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U302" s="20" t="s">
        <v>92</v>
      </c>
    </row>
    <row r="303" s="2" customFormat="1">
      <c r="A303" s="42"/>
      <c r="B303" s="43"/>
      <c r="C303" s="44"/>
      <c r="D303" s="229" t="s">
        <v>245</v>
      </c>
      <c r="E303" s="44"/>
      <c r="F303" s="254" t="s">
        <v>592</v>
      </c>
      <c r="G303" s="44"/>
      <c r="H303" s="255">
        <v>28.5</v>
      </c>
      <c r="I303" s="44"/>
      <c r="J303" s="44"/>
      <c r="K303" s="44"/>
      <c r="L303" s="48"/>
      <c r="M303" s="232"/>
      <c r="N303" s="233"/>
      <c r="O303" s="88"/>
      <c r="P303" s="88"/>
      <c r="Q303" s="88"/>
      <c r="R303" s="88"/>
      <c r="S303" s="88"/>
      <c r="T303" s="89"/>
      <c r="U303" s="42"/>
      <c r="V303" s="42"/>
      <c r="W303" s="42"/>
      <c r="X303" s="42"/>
      <c r="Y303" s="42"/>
      <c r="Z303" s="42"/>
      <c r="AA303" s="42"/>
      <c r="AB303" s="42"/>
      <c r="AC303" s="42"/>
      <c r="AD303" s="42"/>
      <c r="AE303" s="42"/>
      <c r="AU303" s="20" t="s">
        <v>92</v>
      </c>
    </row>
    <row r="304" s="2" customFormat="1">
      <c r="A304" s="42"/>
      <c r="B304" s="43"/>
      <c r="C304" s="44"/>
      <c r="D304" s="229" t="s">
        <v>245</v>
      </c>
      <c r="E304" s="44"/>
      <c r="F304" s="254" t="s">
        <v>247</v>
      </c>
      <c r="G304" s="44"/>
      <c r="H304" s="255">
        <v>97.599999999999994</v>
      </c>
      <c r="I304" s="44"/>
      <c r="J304" s="44"/>
      <c r="K304" s="44"/>
      <c r="L304" s="48"/>
      <c r="M304" s="232"/>
      <c r="N304" s="233"/>
      <c r="O304" s="88"/>
      <c r="P304" s="88"/>
      <c r="Q304" s="88"/>
      <c r="R304" s="88"/>
      <c r="S304" s="88"/>
      <c r="T304" s="89"/>
      <c r="U304" s="42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U304" s="20" t="s">
        <v>92</v>
      </c>
    </row>
    <row r="305" s="12" customFormat="1" ht="22.8" customHeight="1">
      <c r="A305" s="12"/>
      <c r="B305" s="200"/>
      <c r="C305" s="201"/>
      <c r="D305" s="202" t="s">
        <v>81</v>
      </c>
      <c r="E305" s="214" t="s">
        <v>135</v>
      </c>
      <c r="F305" s="214" t="s">
        <v>416</v>
      </c>
      <c r="G305" s="201"/>
      <c r="H305" s="201"/>
      <c r="I305" s="204"/>
      <c r="J305" s="215">
        <f>BK305</f>
        <v>0</v>
      </c>
      <c r="K305" s="201"/>
      <c r="L305" s="206"/>
      <c r="M305" s="207"/>
      <c r="N305" s="208"/>
      <c r="O305" s="208"/>
      <c r="P305" s="209">
        <f>SUM(P306:P319)</f>
        <v>0</v>
      </c>
      <c r="Q305" s="208"/>
      <c r="R305" s="209">
        <f>SUM(R306:R319)</f>
        <v>0.95929999999999993</v>
      </c>
      <c r="S305" s="208"/>
      <c r="T305" s="210">
        <f>SUM(T306:T319)</f>
        <v>0</v>
      </c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R305" s="211" t="s">
        <v>90</v>
      </c>
      <c r="AT305" s="212" t="s">
        <v>81</v>
      </c>
      <c r="AU305" s="212" t="s">
        <v>90</v>
      </c>
      <c r="AY305" s="211" t="s">
        <v>136</v>
      </c>
      <c r="BK305" s="213">
        <f>SUM(BK306:BK319)</f>
        <v>0</v>
      </c>
    </row>
    <row r="306" s="2" customFormat="1" ht="33" customHeight="1">
      <c r="A306" s="42"/>
      <c r="B306" s="43"/>
      <c r="C306" s="216" t="s">
        <v>375</v>
      </c>
      <c r="D306" s="216" t="s">
        <v>139</v>
      </c>
      <c r="E306" s="217" t="s">
        <v>418</v>
      </c>
      <c r="F306" s="218" t="s">
        <v>419</v>
      </c>
      <c r="G306" s="219" t="s">
        <v>220</v>
      </c>
      <c r="H306" s="220">
        <v>2.2999999999999998</v>
      </c>
      <c r="I306" s="221"/>
      <c r="J306" s="222">
        <f>ROUND(I306*H306,2)</f>
        <v>0</v>
      </c>
      <c r="K306" s="218" t="s">
        <v>240</v>
      </c>
      <c r="L306" s="48"/>
      <c r="M306" s="223" t="s">
        <v>44</v>
      </c>
      <c r="N306" s="224" t="s">
        <v>53</v>
      </c>
      <c r="O306" s="88"/>
      <c r="P306" s="225">
        <f>O306*H306</f>
        <v>0</v>
      </c>
      <c r="Q306" s="225">
        <v>0</v>
      </c>
      <c r="R306" s="225">
        <f>Q306*H306</f>
        <v>0</v>
      </c>
      <c r="S306" s="225">
        <v>0</v>
      </c>
      <c r="T306" s="226">
        <f>S306*H306</f>
        <v>0</v>
      </c>
      <c r="U306" s="42"/>
      <c r="V306" s="42"/>
      <c r="W306" s="42"/>
      <c r="X306" s="42"/>
      <c r="Y306" s="42"/>
      <c r="Z306" s="42"/>
      <c r="AA306" s="42"/>
      <c r="AB306" s="42"/>
      <c r="AC306" s="42"/>
      <c r="AD306" s="42"/>
      <c r="AE306" s="42"/>
      <c r="AR306" s="227" t="s">
        <v>154</v>
      </c>
      <c r="AT306" s="227" t="s">
        <v>139</v>
      </c>
      <c r="AU306" s="227" t="s">
        <v>92</v>
      </c>
      <c r="AY306" s="20" t="s">
        <v>136</v>
      </c>
      <c r="BE306" s="228">
        <f>IF(N306="základní",J306,0)</f>
        <v>0</v>
      </c>
      <c r="BF306" s="228">
        <f>IF(N306="snížená",J306,0)</f>
        <v>0</v>
      </c>
      <c r="BG306" s="228">
        <f>IF(N306="zákl. přenesená",J306,0)</f>
        <v>0</v>
      </c>
      <c r="BH306" s="228">
        <f>IF(N306="sníž. přenesená",J306,0)</f>
        <v>0</v>
      </c>
      <c r="BI306" s="228">
        <f>IF(N306="nulová",J306,0)</f>
        <v>0</v>
      </c>
      <c r="BJ306" s="20" t="s">
        <v>90</v>
      </c>
      <c r="BK306" s="228">
        <f>ROUND(I306*H306,2)</f>
        <v>0</v>
      </c>
      <c r="BL306" s="20" t="s">
        <v>154</v>
      </c>
      <c r="BM306" s="227" t="s">
        <v>611</v>
      </c>
    </row>
    <row r="307" s="2" customFormat="1">
      <c r="A307" s="42"/>
      <c r="B307" s="43"/>
      <c r="C307" s="44"/>
      <c r="D307" s="251" t="s">
        <v>242</v>
      </c>
      <c r="E307" s="44"/>
      <c r="F307" s="252" t="s">
        <v>421</v>
      </c>
      <c r="G307" s="44"/>
      <c r="H307" s="44"/>
      <c r="I307" s="231"/>
      <c r="J307" s="44"/>
      <c r="K307" s="44"/>
      <c r="L307" s="48"/>
      <c r="M307" s="232"/>
      <c r="N307" s="233"/>
      <c r="O307" s="88"/>
      <c r="P307" s="88"/>
      <c r="Q307" s="88"/>
      <c r="R307" s="88"/>
      <c r="S307" s="88"/>
      <c r="T307" s="89"/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T307" s="20" t="s">
        <v>242</v>
      </c>
      <c r="AU307" s="20" t="s">
        <v>92</v>
      </c>
    </row>
    <row r="308" s="13" customFormat="1">
      <c r="A308" s="13"/>
      <c r="B308" s="234"/>
      <c r="C308" s="235"/>
      <c r="D308" s="229" t="s">
        <v>158</v>
      </c>
      <c r="E308" s="236" t="s">
        <v>44</v>
      </c>
      <c r="F308" s="237" t="s">
        <v>612</v>
      </c>
      <c r="G308" s="235"/>
      <c r="H308" s="238">
        <v>2.2999999999999998</v>
      </c>
      <c r="I308" s="239"/>
      <c r="J308" s="235"/>
      <c r="K308" s="235"/>
      <c r="L308" s="240"/>
      <c r="M308" s="241"/>
      <c r="N308" s="242"/>
      <c r="O308" s="242"/>
      <c r="P308" s="242"/>
      <c r="Q308" s="242"/>
      <c r="R308" s="242"/>
      <c r="S308" s="242"/>
      <c r="T308" s="243"/>
      <c r="U308" s="13"/>
      <c r="V308" s="13"/>
      <c r="W308" s="13"/>
      <c r="X308" s="13"/>
      <c r="Y308" s="13"/>
      <c r="Z308" s="13"/>
      <c r="AA308" s="13"/>
      <c r="AB308" s="13"/>
      <c r="AC308" s="13"/>
      <c r="AD308" s="13"/>
      <c r="AE308" s="13"/>
      <c r="AT308" s="244" t="s">
        <v>158</v>
      </c>
      <c r="AU308" s="244" t="s">
        <v>92</v>
      </c>
      <c r="AV308" s="13" t="s">
        <v>92</v>
      </c>
      <c r="AW308" s="13" t="s">
        <v>42</v>
      </c>
      <c r="AX308" s="13" t="s">
        <v>90</v>
      </c>
      <c r="AY308" s="244" t="s">
        <v>136</v>
      </c>
    </row>
    <row r="309" s="2" customFormat="1" ht="16.5" customHeight="1">
      <c r="A309" s="42"/>
      <c r="B309" s="43"/>
      <c r="C309" s="278" t="s">
        <v>381</v>
      </c>
      <c r="D309" s="278" t="s">
        <v>347</v>
      </c>
      <c r="E309" s="279" t="s">
        <v>424</v>
      </c>
      <c r="F309" s="280" t="s">
        <v>425</v>
      </c>
      <c r="G309" s="281" t="s">
        <v>322</v>
      </c>
      <c r="H309" s="282">
        <v>0.82799999999999996</v>
      </c>
      <c r="I309" s="283"/>
      <c r="J309" s="284">
        <f>ROUND(I309*H309,2)</f>
        <v>0</v>
      </c>
      <c r="K309" s="280" t="s">
        <v>240</v>
      </c>
      <c r="L309" s="285"/>
      <c r="M309" s="286" t="s">
        <v>44</v>
      </c>
      <c r="N309" s="287" t="s">
        <v>53</v>
      </c>
      <c r="O309" s="88"/>
      <c r="P309" s="225">
        <f>O309*H309</f>
        <v>0</v>
      </c>
      <c r="Q309" s="225">
        <v>1</v>
      </c>
      <c r="R309" s="225">
        <f>Q309*H309</f>
        <v>0.82799999999999996</v>
      </c>
      <c r="S309" s="225">
        <v>0</v>
      </c>
      <c r="T309" s="226">
        <f>S309*H309</f>
        <v>0</v>
      </c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R309" s="227" t="s">
        <v>172</v>
      </c>
      <c r="AT309" s="227" t="s">
        <v>347</v>
      </c>
      <c r="AU309" s="227" t="s">
        <v>92</v>
      </c>
      <c r="AY309" s="20" t="s">
        <v>136</v>
      </c>
      <c r="BE309" s="228">
        <f>IF(N309="základní",J309,0)</f>
        <v>0</v>
      </c>
      <c r="BF309" s="228">
        <f>IF(N309="snížená",J309,0)</f>
        <v>0</v>
      </c>
      <c r="BG309" s="228">
        <f>IF(N309="zákl. přenesená",J309,0)</f>
        <v>0</v>
      </c>
      <c r="BH309" s="228">
        <f>IF(N309="sníž. přenesená",J309,0)</f>
        <v>0</v>
      </c>
      <c r="BI309" s="228">
        <f>IF(N309="nulová",J309,0)</f>
        <v>0</v>
      </c>
      <c r="BJ309" s="20" t="s">
        <v>90</v>
      </c>
      <c r="BK309" s="228">
        <f>ROUND(I309*H309,2)</f>
        <v>0</v>
      </c>
      <c r="BL309" s="20" t="s">
        <v>154</v>
      </c>
      <c r="BM309" s="227" t="s">
        <v>613</v>
      </c>
    </row>
    <row r="310" s="13" customFormat="1">
      <c r="A310" s="13"/>
      <c r="B310" s="234"/>
      <c r="C310" s="235"/>
      <c r="D310" s="229" t="s">
        <v>158</v>
      </c>
      <c r="E310" s="235"/>
      <c r="F310" s="237" t="s">
        <v>614</v>
      </c>
      <c r="G310" s="235"/>
      <c r="H310" s="238">
        <v>0.82799999999999996</v>
      </c>
      <c r="I310" s="239"/>
      <c r="J310" s="235"/>
      <c r="K310" s="235"/>
      <c r="L310" s="240"/>
      <c r="M310" s="241"/>
      <c r="N310" s="242"/>
      <c r="O310" s="242"/>
      <c r="P310" s="242"/>
      <c r="Q310" s="242"/>
      <c r="R310" s="242"/>
      <c r="S310" s="242"/>
      <c r="T310" s="243"/>
      <c r="U310" s="13"/>
      <c r="V310" s="13"/>
      <c r="W310" s="13"/>
      <c r="X310" s="13"/>
      <c r="Y310" s="13"/>
      <c r="Z310" s="13"/>
      <c r="AA310" s="13"/>
      <c r="AB310" s="13"/>
      <c r="AC310" s="13"/>
      <c r="AD310" s="13"/>
      <c r="AE310" s="13"/>
      <c r="AT310" s="244" t="s">
        <v>158</v>
      </c>
      <c r="AU310" s="244" t="s">
        <v>92</v>
      </c>
      <c r="AV310" s="13" t="s">
        <v>92</v>
      </c>
      <c r="AW310" s="13" t="s">
        <v>4</v>
      </c>
      <c r="AX310" s="13" t="s">
        <v>90</v>
      </c>
      <c r="AY310" s="244" t="s">
        <v>136</v>
      </c>
    </row>
    <row r="311" s="2" customFormat="1" ht="21.75" customHeight="1">
      <c r="A311" s="42"/>
      <c r="B311" s="43"/>
      <c r="C311" s="216" t="s">
        <v>386</v>
      </c>
      <c r="D311" s="216" t="s">
        <v>139</v>
      </c>
      <c r="E311" s="217" t="s">
        <v>429</v>
      </c>
      <c r="F311" s="218" t="s">
        <v>430</v>
      </c>
      <c r="G311" s="219" t="s">
        <v>220</v>
      </c>
      <c r="H311" s="220">
        <v>2.2999999999999998</v>
      </c>
      <c r="I311" s="221"/>
      <c r="J311" s="222">
        <f>ROUND(I311*H311,2)</f>
        <v>0</v>
      </c>
      <c r="K311" s="218" t="s">
        <v>240</v>
      </c>
      <c r="L311" s="48"/>
      <c r="M311" s="223" t="s">
        <v>44</v>
      </c>
      <c r="N311" s="224" t="s">
        <v>53</v>
      </c>
      <c r="O311" s="88"/>
      <c r="P311" s="225">
        <f>O311*H311</f>
        <v>0</v>
      </c>
      <c r="Q311" s="225">
        <v>0</v>
      </c>
      <c r="R311" s="225">
        <f>Q311*H311</f>
        <v>0</v>
      </c>
      <c r="S311" s="225">
        <v>0</v>
      </c>
      <c r="T311" s="226">
        <f>S311*H311</f>
        <v>0</v>
      </c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R311" s="227" t="s">
        <v>154</v>
      </c>
      <c r="AT311" s="227" t="s">
        <v>139</v>
      </c>
      <c r="AU311" s="227" t="s">
        <v>92</v>
      </c>
      <c r="AY311" s="20" t="s">
        <v>136</v>
      </c>
      <c r="BE311" s="228">
        <f>IF(N311="základní",J311,0)</f>
        <v>0</v>
      </c>
      <c r="BF311" s="228">
        <f>IF(N311="snížená",J311,0)</f>
        <v>0</v>
      </c>
      <c r="BG311" s="228">
        <f>IF(N311="zákl. přenesená",J311,0)</f>
        <v>0</v>
      </c>
      <c r="BH311" s="228">
        <f>IF(N311="sníž. přenesená",J311,0)</f>
        <v>0</v>
      </c>
      <c r="BI311" s="228">
        <f>IF(N311="nulová",J311,0)</f>
        <v>0</v>
      </c>
      <c r="BJ311" s="20" t="s">
        <v>90</v>
      </c>
      <c r="BK311" s="228">
        <f>ROUND(I311*H311,2)</f>
        <v>0</v>
      </c>
      <c r="BL311" s="20" t="s">
        <v>154</v>
      </c>
      <c r="BM311" s="227" t="s">
        <v>615</v>
      </c>
    </row>
    <row r="312" s="2" customFormat="1">
      <c r="A312" s="42"/>
      <c r="B312" s="43"/>
      <c r="C312" s="44"/>
      <c r="D312" s="251" t="s">
        <v>242</v>
      </c>
      <c r="E312" s="44"/>
      <c r="F312" s="252" t="s">
        <v>432</v>
      </c>
      <c r="G312" s="44"/>
      <c r="H312" s="44"/>
      <c r="I312" s="231"/>
      <c r="J312" s="44"/>
      <c r="K312" s="44"/>
      <c r="L312" s="48"/>
      <c r="M312" s="232"/>
      <c r="N312" s="233"/>
      <c r="O312" s="88"/>
      <c r="P312" s="88"/>
      <c r="Q312" s="88"/>
      <c r="R312" s="88"/>
      <c r="S312" s="88"/>
      <c r="T312" s="89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T312" s="20" t="s">
        <v>242</v>
      </c>
      <c r="AU312" s="20" t="s">
        <v>92</v>
      </c>
    </row>
    <row r="313" s="13" customFormat="1">
      <c r="A313" s="13"/>
      <c r="B313" s="234"/>
      <c r="C313" s="235"/>
      <c r="D313" s="229" t="s">
        <v>158</v>
      </c>
      <c r="E313" s="236" t="s">
        <v>44</v>
      </c>
      <c r="F313" s="237" t="s">
        <v>612</v>
      </c>
      <c r="G313" s="235"/>
      <c r="H313" s="238">
        <v>2.2999999999999998</v>
      </c>
      <c r="I313" s="239"/>
      <c r="J313" s="235"/>
      <c r="K313" s="235"/>
      <c r="L313" s="240"/>
      <c r="M313" s="241"/>
      <c r="N313" s="242"/>
      <c r="O313" s="242"/>
      <c r="P313" s="242"/>
      <c r="Q313" s="242"/>
      <c r="R313" s="242"/>
      <c r="S313" s="242"/>
      <c r="T313" s="24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44" t="s">
        <v>158</v>
      </c>
      <c r="AU313" s="244" t="s">
        <v>92</v>
      </c>
      <c r="AV313" s="13" t="s">
        <v>92</v>
      </c>
      <c r="AW313" s="13" t="s">
        <v>42</v>
      </c>
      <c r="AX313" s="13" t="s">
        <v>90</v>
      </c>
      <c r="AY313" s="244" t="s">
        <v>136</v>
      </c>
    </row>
    <row r="314" s="2" customFormat="1" ht="21.75" customHeight="1">
      <c r="A314" s="42"/>
      <c r="B314" s="43"/>
      <c r="C314" s="216" t="s">
        <v>393</v>
      </c>
      <c r="D314" s="216" t="s">
        <v>139</v>
      </c>
      <c r="E314" s="217" t="s">
        <v>616</v>
      </c>
      <c r="F314" s="218" t="s">
        <v>617</v>
      </c>
      <c r="G314" s="219" t="s">
        <v>220</v>
      </c>
      <c r="H314" s="220">
        <v>1.3</v>
      </c>
      <c r="I314" s="221"/>
      <c r="J314" s="222">
        <f>ROUND(I314*H314,2)</f>
        <v>0</v>
      </c>
      <c r="K314" s="218" t="s">
        <v>240</v>
      </c>
      <c r="L314" s="48"/>
      <c r="M314" s="223" t="s">
        <v>44</v>
      </c>
      <c r="N314" s="224" t="s">
        <v>53</v>
      </c>
      <c r="O314" s="88"/>
      <c r="P314" s="225">
        <f>O314*H314</f>
        <v>0</v>
      </c>
      <c r="Q314" s="225">
        <v>0</v>
      </c>
      <c r="R314" s="225">
        <f>Q314*H314</f>
        <v>0</v>
      </c>
      <c r="S314" s="225">
        <v>0</v>
      </c>
      <c r="T314" s="226">
        <f>S314*H314</f>
        <v>0</v>
      </c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R314" s="227" t="s">
        <v>154</v>
      </c>
      <c r="AT314" s="227" t="s">
        <v>139</v>
      </c>
      <c r="AU314" s="227" t="s">
        <v>92</v>
      </c>
      <c r="AY314" s="20" t="s">
        <v>136</v>
      </c>
      <c r="BE314" s="228">
        <f>IF(N314="základní",J314,0)</f>
        <v>0</v>
      </c>
      <c r="BF314" s="228">
        <f>IF(N314="snížená",J314,0)</f>
        <v>0</v>
      </c>
      <c r="BG314" s="228">
        <f>IF(N314="zákl. přenesená",J314,0)</f>
        <v>0</v>
      </c>
      <c r="BH314" s="228">
        <f>IF(N314="sníž. přenesená",J314,0)</f>
        <v>0</v>
      </c>
      <c r="BI314" s="228">
        <f>IF(N314="nulová",J314,0)</f>
        <v>0</v>
      </c>
      <c r="BJ314" s="20" t="s">
        <v>90</v>
      </c>
      <c r="BK314" s="228">
        <f>ROUND(I314*H314,2)</f>
        <v>0</v>
      </c>
      <c r="BL314" s="20" t="s">
        <v>154</v>
      </c>
      <c r="BM314" s="227" t="s">
        <v>618</v>
      </c>
    </row>
    <row r="315" s="2" customFormat="1">
      <c r="A315" s="42"/>
      <c r="B315" s="43"/>
      <c r="C315" s="44"/>
      <c r="D315" s="251" t="s">
        <v>242</v>
      </c>
      <c r="E315" s="44"/>
      <c r="F315" s="252" t="s">
        <v>619</v>
      </c>
      <c r="G315" s="44"/>
      <c r="H315" s="44"/>
      <c r="I315" s="231"/>
      <c r="J315" s="44"/>
      <c r="K315" s="44"/>
      <c r="L315" s="48"/>
      <c r="M315" s="232"/>
      <c r="N315" s="233"/>
      <c r="O315" s="88"/>
      <c r="P315" s="88"/>
      <c r="Q315" s="88"/>
      <c r="R315" s="88"/>
      <c r="S315" s="88"/>
      <c r="T315" s="89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T315" s="20" t="s">
        <v>242</v>
      </c>
      <c r="AU315" s="20" t="s">
        <v>92</v>
      </c>
    </row>
    <row r="316" s="13" customFormat="1">
      <c r="A316" s="13"/>
      <c r="B316" s="234"/>
      <c r="C316" s="235"/>
      <c r="D316" s="229" t="s">
        <v>158</v>
      </c>
      <c r="E316" s="236" t="s">
        <v>44</v>
      </c>
      <c r="F316" s="237" t="s">
        <v>585</v>
      </c>
      <c r="G316" s="235"/>
      <c r="H316" s="238">
        <v>1.3</v>
      </c>
      <c r="I316" s="239"/>
      <c r="J316" s="235"/>
      <c r="K316" s="235"/>
      <c r="L316" s="240"/>
      <c r="M316" s="241"/>
      <c r="N316" s="242"/>
      <c r="O316" s="242"/>
      <c r="P316" s="242"/>
      <c r="Q316" s="242"/>
      <c r="R316" s="242"/>
      <c r="S316" s="242"/>
      <c r="T316" s="24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44" t="s">
        <v>158</v>
      </c>
      <c r="AU316" s="244" t="s">
        <v>92</v>
      </c>
      <c r="AV316" s="13" t="s">
        <v>92</v>
      </c>
      <c r="AW316" s="13" t="s">
        <v>42</v>
      </c>
      <c r="AX316" s="13" t="s">
        <v>90</v>
      </c>
      <c r="AY316" s="244" t="s">
        <v>136</v>
      </c>
    </row>
    <row r="317" s="2" customFormat="1" ht="37.8" customHeight="1">
      <c r="A317" s="42"/>
      <c r="B317" s="43"/>
      <c r="C317" s="216" t="s">
        <v>398</v>
      </c>
      <c r="D317" s="216" t="s">
        <v>139</v>
      </c>
      <c r="E317" s="217" t="s">
        <v>620</v>
      </c>
      <c r="F317" s="218" t="s">
        <v>621</v>
      </c>
      <c r="G317" s="219" t="s">
        <v>220</v>
      </c>
      <c r="H317" s="220">
        <v>1.3</v>
      </c>
      <c r="I317" s="221"/>
      <c r="J317" s="222">
        <f>ROUND(I317*H317,2)</f>
        <v>0</v>
      </c>
      <c r="K317" s="218" t="s">
        <v>240</v>
      </c>
      <c r="L317" s="48"/>
      <c r="M317" s="223" t="s">
        <v>44</v>
      </c>
      <c r="N317" s="224" t="s">
        <v>53</v>
      </c>
      <c r="O317" s="88"/>
      <c r="P317" s="225">
        <f>O317*H317</f>
        <v>0</v>
      </c>
      <c r="Q317" s="225">
        <v>0.10100000000000001</v>
      </c>
      <c r="R317" s="225">
        <f>Q317*H317</f>
        <v>0.1313</v>
      </c>
      <c r="S317" s="225">
        <v>0</v>
      </c>
      <c r="T317" s="226">
        <f>S317*H317</f>
        <v>0</v>
      </c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R317" s="227" t="s">
        <v>154</v>
      </c>
      <c r="AT317" s="227" t="s">
        <v>139</v>
      </c>
      <c r="AU317" s="227" t="s">
        <v>92</v>
      </c>
      <c r="AY317" s="20" t="s">
        <v>136</v>
      </c>
      <c r="BE317" s="228">
        <f>IF(N317="základní",J317,0)</f>
        <v>0</v>
      </c>
      <c r="BF317" s="228">
        <f>IF(N317="snížená",J317,0)</f>
        <v>0</v>
      </c>
      <c r="BG317" s="228">
        <f>IF(N317="zákl. přenesená",J317,0)</f>
        <v>0</v>
      </c>
      <c r="BH317" s="228">
        <f>IF(N317="sníž. přenesená",J317,0)</f>
        <v>0</v>
      </c>
      <c r="BI317" s="228">
        <f>IF(N317="nulová",J317,0)</f>
        <v>0</v>
      </c>
      <c r="BJ317" s="20" t="s">
        <v>90</v>
      </c>
      <c r="BK317" s="228">
        <f>ROUND(I317*H317,2)</f>
        <v>0</v>
      </c>
      <c r="BL317" s="20" t="s">
        <v>154</v>
      </c>
      <c r="BM317" s="227" t="s">
        <v>622</v>
      </c>
    </row>
    <row r="318" s="2" customFormat="1">
      <c r="A318" s="42"/>
      <c r="B318" s="43"/>
      <c r="C318" s="44"/>
      <c r="D318" s="251" t="s">
        <v>242</v>
      </c>
      <c r="E318" s="44"/>
      <c r="F318" s="252" t="s">
        <v>623</v>
      </c>
      <c r="G318" s="44"/>
      <c r="H318" s="44"/>
      <c r="I318" s="231"/>
      <c r="J318" s="44"/>
      <c r="K318" s="44"/>
      <c r="L318" s="48"/>
      <c r="M318" s="232"/>
      <c r="N318" s="233"/>
      <c r="O318" s="88"/>
      <c r="P318" s="88"/>
      <c r="Q318" s="88"/>
      <c r="R318" s="88"/>
      <c r="S318" s="88"/>
      <c r="T318" s="89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T318" s="20" t="s">
        <v>242</v>
      </c>
      <c r="AU318" s="20" t="s">
        <v>92</v>
      </c>
    </row>
    <row r="319" s="13" customFormat="1">
      <c r="A319" s="13"/>
      <c r="B319" s="234"/>
      <c r="C319" s="235"/>
      <c r="D319" s="229" t="s">
        <v>158</v>
      </c>
      <c r="E319" s="236" t="s">
        <v>44</v>
      </c>
      <c r="F319" s="237" t="s">
        <v>585</v>
      </c>
      <c r="G319" s="235"/>
      <c r="H319" s="238">
        <v>1.3</v>
      </c>
      <c r="I319" s="239"/>
      <c r="J319" s="235"/>
      <c r="K319" s="235"/>
      <c r="L319" s="240"/>
      <c r="M319" s="241"/>
      <c r="N319" s="242"/>
      <c r="O319" s="242"/>
      <c r="P319" s="242"/>
      <c r="Q319" s="242"/>
      <c r="R319" s="242"/>
      <c r="S319" s="242"/>
      <c r="T319" s="24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44" t="s">
        <v>158</v>
      </c>
      <c r="AU319" s="244" t="s">
        <v>92</v>
      </c>
      <c r="AV319" s="13" t="s">
        <v>92</v>
      </c>
      <c r="AW319" s="13" t="s">
        <v>42</v>
      </c>
      <c r="AX319" s="13" t="s">
        <v>90</v>
      </c>
      <c r="AY319" s="244" t="s">
        <v>136</v>
      </c>
    </row>
    <row r="320" s="12" customFormat="1" ht="22.8" customHeight="1">
      <c r="A320" s="12"/>
      <c r="B320" s="200"/>
      <c r="C320" s="201"/>
      <c r="D320" s="202" t="s">
        <v>81</v>
      </c>
      <c r="E320" s="214" t="s">
        <v>172</v>
      </c>
      <c r="F320" s="214" t="s">
        <v>433</v>
      </c>
      <c r="G320" s="201"/>
      <c r="H320" s="201"/>
      <c r="I320" s="204"/>
      <c r="J320" s="215">
        <f>BK320</f>
        <v>0</v>
      </c>
      <c r="K320" s="201"/>
      <c r="L320" s="206"/>
      <c r="M320" s="207"/>
      <c r="N320" s="208"/>
      <c r="O320" s="208"/>
      <c r="P320" s="209">
        <f>SUM(P321:P365)</f>
        <v>0</v>
      </c>
      <c r="Q320" s="208"/>
      <c r="R320" s="209">
        <f>SUM(R321:R365)</f>
        <v>1.14387968</v>
      </c>
      <c r="S320" s="208"/>
      <c r="T320" s="210">
        <f>SUM(T321:T365)</f>
        <v>0</v>
      </c>
      <c r="U320" s="12"/>
      <c r="V320" s="12"/>
      <c r="W320" s="12"/>
      <c r="X320" s="12"/>
      <c r="Y320" s="12"/>
      <c r="Z320" s="12"/>
      <c r="AA320" s="12"/>
      <c r="AB320" s="12"/>
      <c r="AC320" s="12"/>
      <c r="AD320" s="12"/>
      <c r="AE320" s="12"/>
      <c r="AR320" s="211" t="s">
        <v>90</v>
      </c>
      <c r="AT320" s="212" t="s">
        <v>81</v>
      </c>
      <c r="AU320" s="212" t="s">
        <v>90</v>
      </c>
      <c r="AY320" s="211" t="s">
        <v>136</v>
      </c>
      <c r="BK320" s="213">
        <f>SUM(BK321:BK365)</f>
        <v>0</v>
      </c>
    </row>
    <row r="321" s="2" customFormat="1" ht="16.5" customHeight="1">
      <c r="A321" s="42"/>
      <c r="B321" s="43"/>
      <c r="C321" s="216" t="s">
        <v>403</v>
      </c>
      <c r="D321" s="216" t="s">
        <v>139</v>
      </c>
      <c r="E321" s="217" t="s">
        <v>624</v>
      </c>
      <c r="F321" s="218" t="s">
        <v>625</v>
      </c>
      <c r="G321" s="219" t="s">
        <v>196</v>
      </c>
      <c r="H321" s="220">
        <v>97.599999999999994</v>
      </c>
      <c r="I321" s="221"/>
      <c r="J321" s="222">
        <f>ROUND(I321*H321,2)</f>
        <v>0</v>
      </c>
      <c r="K321" s="218" t="s">
        <v>240</v>
      </c>
      <c r="L321" s="48"/>
      <c r="M321" s="223" t="s">
        <v>44</v>
      </c>
      <c r="N321" s="224" t="s">
        <v>53</v>
      </c>
      <c r="O321" s="88"/>
      <c r="P321" s="225">
        <f>O321*H321</f>
        <v>0</v>
      </c>
      <c r="Q321" s="225">
        <v>1.0000000000000001E-05</v>
      </c>
      <c r="R321" s="225">
        <f>Q321*H321</f>
        <v>0.00097599999999999998</v>
      </c>
      <c r="S321" s="225">
        <v>0</v>
      </c>
      <c r="T321" s="226">
        <f>S321*H321</f>
        <v>0</v>
      </c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R321" s="227" t="s">
        <v>154</v>
      </c>
      <c r="AT321" s="227" t="s">
        <v>139</v>
      </c>
      <c r="AU321" s="227" t="s">
        <v>92</v>
      </c>
      <c r="AY321" s="20" t="s">
        <v>136</v>
      </c>
      <c r="BE321" s="228">
        <f>IF(N321="základní",J321,0)</f>
        <v>0</v>
      </c>
      <c r="BF321" s="228">
        <f>IF(N321="snížená",J321,0)</f>
        <v>0</v>
      </c>
      <c r="BG321" s="228">
        <f>IF(N321="zákl. přenesená",J321,0)</f>
        <v>0</v>
      </c>
      <c r="BH321" s="228">
        <f>IF(N321="sníž. přenesená",J321,0)</f>
        <v>0</v>
      </c>
      <c r="BI321" s="228">
        <f>IF(N321="nulová",J321,0)</f>
        <v>0</v>
      </c>
      <c r="BJ321" s="20" t="s">
        <v>90</v>
      </c>
      <c r="BK321" s="228">
        <f>ROUND(I321*H321,2)</f>
        <v>0</v>
      </c>
      <c r="BL321" s="20" t="s">
        <v>154</v>
      </c>
      <c r="BM321" s="227" t="s">
        <v>626</v>
      </c>
    </row>
    <row r="322" s="2" customFormat="1">
      <c r="A322" s="42"/>
      <c r="B322" s="43"/>
      <c r="C322" s="44"/>
      <c r="D322" s="251" t="s">
        <v>242</v>
      </c>
      <c r="E322" s="44"/>
      <c r="F322" s="252" t="s">
        <v>627</v>
      </c>
      <c r="G322" s="44"/>
      <c r="H322" s="44"/>
      <c r="I322" s="231"/>
      <c r="J322" s="44"/>
      <c r="K322" s="44"/>
      <c r="L322" s="48"/>
      <c r="M322" s="232"/>
      <c r="N322" s="233"/>
      <c r="O322" s="88"/>
      <c r="P322" s="88"/>
      <c r="Q322" s="88"/>
      <c r="R322" s="88"/>
      <c r="S322" s="88"/>
      <c r="T322" s="89"/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T322" s="20" t="s">
        <v>242</v>
      </c>
      <c r="AU322" s="20" t="s">
        <v>92</v>
      </c>
    </row>
    <row r="323" s="13" customFormat="1">
      <c r="A323" s="13"/>
      <c r="B323" s="234"/>
      <c r="C323" s="235"/>
      <c r="D323" s="229" t="s">
        <v>158</v>
      </c>
      <c r="E323" s="236" t="s">
        <v>44</v>
      </c>
      <c r="F323" s="237" t="s">
        <v>588</v>
      </c>
      <c r="G323" s="235"/>
      <c r="H323" s="238">
        <v>30</v>
      </c>
      <c r="I323" s="239"/>
      <c r="J323" s="235"/>
      <c r="K323" s="235"/>
      <c r="L323" s="240"/>
      <c r="M323" s="241"/>
      <c r="N323" s="242"/>
      <c r="O323" s="242"/>
      <c r="P323" s="242"/>
      <c r="Q323" s="242"/>
      <c r="R323" s="242"/>
      <c r="S323" s="242"/>
      <c r="T323" s="243"/>
      <c r="U323" s="13"/>
      <c r="V323" s="13"/>
      <c r="W323" s="13"/>
      <c r="X323" s="13"/>
      <c r="Y323" s="13"/>
      <c r="Z323" s="13"/>
      <c r="AA323" s="13"/>
      <c r="AB323" s="13"/>
      <c r="AC323" s="13"/>
      <c r="AD323" s="13"/>
      <c r="AE323" s="13"/>
      <c r="AT323" s="244" t="s">
        <v>158</v>
      </c>
      <c r="AU323" s="244" t="s">
        <v>92</v>
      </c>
      <c r="AV323" s="13" t="s">
        <v>92</v>
      </c>
      <c r="AW323" s="13" t="s">
        <v>42</v>
      </c>
      <c r="AX323" s="13" t="s">
        <v>82</v>
      </c>
      <c r="AY323" s="244" t="s">
        <v>136</v>
      </c>
    </row>
    <row r="324" s="13" customFormat="1">
      <c r="A324" s="13"/>
      <c r="B324" s="234"/>
      <c r="C324" s="235"/>
      <c r="D324" s="229" t="s">
        <v>158</v>
      </c>
      <c r="E324" s="236" t="s">
        <v>44</v>
      </c>
      <c r="F324" s="237" t="s">
        <v>589</v>
      </c>
      <c r="G324" s="235"/>
      <c r="H324" s="238">
        <v>5.2999999999999998</v>
      </c>
      <c r="I324" s="239"/>
      <c r="J324" s="235"/>
      <c r="K324" s="235"/>
      <c r="L324" s="240"/>
      <c r="M324" s="241"/>
      <c r="N324" s="242"/>
      <c r="O324" s="242"/>
      <c r="P324" s="242"/>
      <c r="Q324" s="242"/>
      <c r="R324" s="242"/>
      <c r="S324" s="242"/>
      <c r="T324" s="24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44" t="s">
        <v>158</v>
      </c>
      <c r="AU324" s="244" t="s">
        <v>92</v>
      </c>
      <c r="AV324" s="13" t="s">
        <v>92</v>
      </c>
      <c r="AW324" s="13" t="s">
        <v>42</v>
      </c>
      <c r="AX324" s="13" t="s">
        <v>82</v>
      </c>
      <c r="AY324" s="244" t="s">
        <v>136</v>
      </c>
    </row>
    <row r="325" s="13" customFormat="1">
      <c r="A325" s="13"/>
      <c r="B325" s="234"/>
      <c r="C325" s="235"/>
      <c r="D325" s="229" t="s">
        <v>158</v>
      </c>
      <c r="E325" s="236" t="s">
        <v>44</v>
      </c>
      <c r="F325" s="237" t="s">
        <v>590</v>
      </c>
      <c r="G325" s="235"/>
      <c r="H325" s="238">
        <v>5.2999999999999998</v>
      </c>
      <c r="I325" s="239"/>
      <c r="J325" s="235"/>
      <c r="K325" s="235"/>
      <c r="L325" s="240"/>
      <c r="M325" s="241"/>
      <c r="N325" s="242"/>
      <c r="O325" s="242"/>
      <c r="P325" s="242"/>
      <c r="Q325" s="242"/>
      <c r="R325" s="242"/>
      <c r="S325" s="242"/>
      <c r="T325" s="243"/>
      <c r="U325" s="13"/>
      <c r="V325" s="13"/>
      <c r="W325" s="13"/>
      <c r="X325" s="13"/>
      <c r="Y325" s="13"/>
      <c r="Z325" s="13"/>
      <c r="AA325" s="13"/>
      <c r="AB325" s="13"/>
      <c r="AC325" s="13"/>
      <c r="AD325" s="13"/>
      <c r="AE325" s="13"/>
      <c r="AT325" s="244" t="s">
        <v>158</v>
      </c>
      <c r="AU325" s="244" t="s">
        <v>92</v>
      </c>
      <c r="AV325" s="13" t="s">
        <v>92</v>
      </c>
      <c r="AW325" s="13" t="s">
        <v>42</v>
      </c>
      <c r="AX325" s="13" t="s">
        <v>82</v>
      </c>
      <c r="AY325" s="244" t="s">
        <v>136</v>
      </c>
    </row>
    <row r="326" s="13" customFormat="1">
      <c r="A326" s="13"/>
      <c r="B326" s="234"/>
      <c r="C326" s="235"/>
      <c r="D326" s="229" t="s">
        <v>158</v>
      </c>
      <c r="E326" s="236" t="s">
        <v>44</v>
      </c>
      <c r="F326" s="237" t="s">
        <v>591</v>
      </c>
      <c r="G326" s="235"/>
      <c r="H326" s="238">
        <v>28.5</v>
      </c>
      <c r="I326" s="239"/>
      <c r="J326" s="235"/>
      <c r="K326" s="235"/>
      <c r="L326" s="240"/>
      <c r="M326" s="241"/>
      <c r="N326" s="242"/>
      <c r="O326" s="242"/>
      <c r="P326" s="242"/>
      <c r="Q326" s="242"/>
      <c r="R326" s="242"/>
      <c r="S326" s="242"/>
      <c r="T326" s="243"/>
      <c r="U326" s="13"/>
      <c r="V326" s="13"/>
      <c r="W326" s="13"/>
      <c r="X326" s="13"/>
      <c r="Y326" s="13"/>
      <c r="Z326" s="13"/>
      <c r="AA326" s="13"/>
      <c r="AB326" s="13"/>
      <c r="AC326" s="13"/>
      <c r="AD326" s="13"/>
      <c r="AE326" s="13"/>
      <c r="AT326" s="244" t="s">
        <v>158</v>
      </c>
      <c r="AU326" s="244" t="s">
        <v>92</v>
      </c>
      <c r="AV326" s="13" t="s">
        <v>92</v>
      </c>
      <c r="AW326" s="13" t="s">
        <v>42</v>
      </c>
      <c r="AX326" s="13" t="s">
        <v>82</v>
      </c>
      <c r="AY326" s="244" t="s">
        <v>136</v>
      </c>
    </row>
    <row r="327" s="13" customFormat="1">
      <c r="A327" s="13"/>
      <c r="B327" s="234"/>
      <c r="C327" s="235"/>
      <c r="D327" s="229" t="s">
        <v>158</v>
      </c>
      <c r="E327" s="236" t="s">
        <v>44</v>
      </c>
      <c r="F327" s="237" t="s">
        <v>592</v>
      </c>
      <c r="G327" s="235"/>
      <c r="H327" s="238">
        <v>28.5</v>
      </c>
      <c r="I327" s="239"/>
      <c r="J327" s="235"/>
      <c r="K327" s="235"/>
      <c r="L327" s="240"/>
      <c r="M327" s="241"/>
      <c r="N327" s="242"/>
      <c r="O327" s="242"/>
      <c r="P327" s="242"/>
      <c r="Q327" s="242"/>
      <c r="R327" s="242"/>
      <c r="S327" s="242"/>
      <c r="T327" s="24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44" t="s">
        <v>158</v>
      </c>
      <c r="AU327" s="244" t="s">
        <v>92</v>
      </c>
      <c r="AV327" s="13" t="s">
        <v>92</v>
      </c>
      <c r="AW327" s="13" t="s">
        <v>42</v>
      </c>
      <c r="AX327" s="13" t="s">
        <v>82</v>
      </c>
      <c r="AY327" s="244" t="s">
        <v>136</v>
      </c>
    </row>
    <row r="328" s="14" customFormat="1">
      <c r="A328" s="14"/>
      <c r="B328" s="256"/>
      <c r="C328" s="257"/>
      <c r="D328" s="229" t="s">
        <v>158</v>
      </c>
      <c r="E328" s="258" t="s">
        <v>570</v>
      </c>
      <c r="F328" s="259" t="s">
        <v>247</v>
      </c>
      <c r="G328" s="257"/>
      <c r="H328" s="260">
        <v>97.599999999999994</v>
      </c>
      <c r="I328" s="261"/>
      <c r="J328" s="257"/>
      <c r="K328" s="257"/>
      <c r="L328" s="262"/>
      <c r="M328" s="263"/>
      <c r="N328" s="264"/>
      <c r="O328" s="264"/>
      <c r="P328" s="264"/>
      <c r="Q328" s="264"/>
      <c r="R328" s="264"/>
      <c r="S328" s="264"/>
      <c r="T328" s="265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T328" s="266" t="s">
        <v>158</v>
      </c>
      <c r="AU328" s="266" t="s">
        <v>92</v>
      </c>
      <c r="AV328" s="14" t="s">
        <v>154</v>
      </c>
      <c r="AW328" s="14" t="s">
        <v>42</v>
      </c>
      <c r="AX328" s="14" t="s">
        <v>90</v>
      </c>
      <c r="AY328" s="266" t="s">
        <v>136</v>
      </c>
    </row>
    <row r="329" s="2" customFormat="1" ht="16.5" customHeight="1">
      <c r="A329" s="42"/>
      <c r="B329" s="43"/>
      <c r="C329" s="278" t="s">
        <v>407</v>
      </c>
      <c r="D329" s="278" t="s">
        <v>347</v>
      </c>
      <c r="E329" s="279" t="s">
        <v>628</v>
      </c>
      <c r="F329" s="280" t="s">
        <v>629</v>
      </c>
      <c r="G329" s="281" t="s">
        <v>196</v>
      </c>
      <c r="H329" s="282">
        <v>100.52800000000001</v>
      </c>
      <c r="I329" s="283"/>
      <c r="J329" s="284">
        <f>ROUND(I329*H329,2)</f>
        <v>0</v>
      </c>
      <c r="K329" s="280" t="s">
        <v>240</v>
      </c>
      <c r="L329" s="285"/>
      <c r="M329" s="286" t="s">
        <v>44</v>
      </c>
      <c r="N329" s="287" t="s">
        <v>53</v>
      </c>
      <c r="O329" s="88"/>
      <c r="P329" s="225">
        <f>O329*H329</f>
        <v>0</v>
      </c>
      <c r="Q329" s="225">
        <v>0.0043099999999999996</v>
      </c>
      <c r="R329" s="225">
        <f>Q329*H329</f>
        <v>0.43327568</v>
      </c>
      <c r="S329" s="225">
        <v>0</v>
      </c>
      <c r="T329" s="226">
        <f>S329*H329</f>
        <v>0</v>
      </c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R329" s="227" t="s">
        <v>172</v>
      </c>
      <c r="AT329" s="227" t="s">
        <v>347</v>
      </c>
      <c r="AU329" s="227" t="s">
        <v>92</v>
      </c>
      <c r="AY329" s="20" t="s">
        <v>136</v>
      </c>
      <c r="BE329" s="228">
        <f>IF(N329="základní",J329,0)</f>
        <v>0</v>
      </c>
      <c r="BF329" s="228">
        <f>IF(N329="snížená",J329,0)</f>
        <v>0</v>
      </c>
      <c r="BG329" s="228">
        <f>IF(N329="zákl. přenesená",J329,0)</f>
        <v>0</v>
      </c>
      <c r="BH329" s="228">
        <f>IF(N329="sníž. přenesená",J329,0)</f>
        <v>0</v>
      </c>
      <c r="BI329" s="228">
        <f>IF(N329="nulová",J329,0)</f>
        <v>0</v>
      </c>
      <c r="BJ329" s="20" t="s">
        <v>90</v>
      </c>
      <c r="BK329" s="228">
        <f>ROUND(I329*H329,2)</f>
        <v>0</v>
      </c>
      <c r="BL329" s="20" t="s">
        <v>154</v>
      </c>
      <c r="BM329" s="227" t="s">
        <v>630</v>
      </c>
    </row>
    <row r="330" s="13" customFormat="1">
      <c r="A330" s="13"/>
      <c r="B330" s="234"/>
      <c r="C330" s="235"/>
      <c r="D330" s="229" t="s">
        <v>158</v>
      </c>
      <c r="E330" s="235"/>
      <c r="F330" s="237" t="s">
        <v>631</v>
      </c>
      <c r="G330" s="235"/>
      <c r="H330" s="238">
        <v>100.52800000000001</v>
      </c>
      <c r="I330" s="239"/>
      <c r="J330" s="235"/>
      <c r="K330" s="235"/>
      <c r="L330" s="240"/>
      <c r="M330" s="241"/>
      <c r="N330" s="242"/>
      <c r="O330" s="242"/>
      <c r="P330" s="242"/>
      <c r="Q330" s="242"/>
      <c r="R330" s="242"/>
      <c r="S330" s="242"/>
      <c r="T330" s="24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44" t="s">
        <v>158</v>
      </c>
      <c r="AU330" s="244" t="s">
        <v>92</v>
      </c>
      <c r="AV330" s="13" t="s">
        <v>92</v>
      </c>
      <c r="AW330" s="13" t="s">
        <v>4</v>
      </c>
      <c r="AX330" s="13" t="s">
        <v>90</v>
      </c>
      <c r="AY330" s="244" t="s">
        <v>136</v>
      </c>
    </row>
    <row r="331" s="2" customFormat="1" ht="24.15" customHeight="1">
      <c r="A331" s="42"/>
      <c r="B331" s="43"/>
      <c r="C331" s="216" t="s">
        <v>412</v>
      </c>
      <c r="D331" s="216" t="s">
        <v>139</v>
      </c>
      <c r="E331" s="217" t="s">
        <v>632</v>
      </c>
      <c r="F331" s="218" t="s">
        <v>633</v>
      </c>
      <c r="G331" s="219" t="s">
        <v>389</v>
      </c>
      <c r="H331" s="220">
        <v>12</v>
      </c>
      <c r="I331" s="221"/>
      <c r="J331" s="222">
        <f>ROUND(I331*H331,2)</f>
        <v>0</v>
      </c>
      <c r="K331" s="218" t="s">
        <v>240</v>
      </c>
      <c r="L331" s="48"/>
      <c r="M331" s="223" t="s">
        <v>44</v>
      </c>
      <c r="N331" s="224" t="s">
        <v>53</v>
      </c>
      <c r="O331" s="88"/>
      <c r="P331" s="225">
        <f>O331*H331</f>
        <v>0</v>
      </c>
      <c r="Q331" s="225">
        <v>0</v>
      </c>
      <c r="R331" s="225">
        <f>Q331*H331</f>
        <v>0</v>
      </c>
      <c r="S331" s="225">
        <v>0</v>
      </c>
      <c r="T331" s="226">
        <f>S331*H331</f>
        <v>0</v>
      </c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R331" s="227" t="s">
        <v>154</v>
      </c>
      <c r="AT331" s="227" t="s">
        <v>139</v>
      </c>
      <c r="AU331" s="227" t="s">
        <v>92</v>
      </c>
      <c r="AY331" s="20" t="s">
        <v>136</v>
      </c>
      <c r="BE331" s="228">
        <f>IF(N331="základní",J331,0)</f>
        <v>0</v>
      </c>
      <c r="BF331" s="228">
        <f>IF(N331="snížená",J331,0)</f>
        <v>0</v>
      </c>
      <c r="BG331" s="228">
        <f>IF(N331="zákl. přenesená",J331,0)</f>
        <v>0</v>
      </c>
      <c r="BH331" s="228">
        <f>IF(N331="sníž. přenesená",J331,0)</f>
        <v>0</v>
      </c>
      <c r="BI331" s="228">
        <f>IF(N331="nulová",J331,0)</f>
        <v>0</v>
      </c>
      <c r="BJ331" s="20" t="s">
        <v>90</v>
      </c>
      <c r="BK331" s="228">
        <f>ROUND(I331*H331,2)</f>
        <v>0</v>
      </c>
      <c r="BL331" s="20" t="s">
        <v>154</v>
      </c>
      <c r="BM331" s="227" t="s">
        <v>634</v>
      </c>
    </row>
    <row r="332" s="2" customFormat="1">
      <c r="A332" s="42"/>
      <c r="B332" s="43"/>
      <c r="C332" s="44"/>
      <c r="D332" s="251" t="s">
        <v>242</v>
      </c>
      <c r="E332" s="44"/>
      <c r="F332" s="252" t="s">
        <v>635</v>
      </c>
      <c r="G332" s="44"/>
      <c r="H332" s="44"/>
      <c r="I332" s="231"/>
      <c r="J332" s="44"/>
      <c r="K332" s="44"/>
      <c r="L332" s="48"/>
      <c r="M332" s="232"/>
      <c r="N332" s="233"/>
      <c r="O332" s="88"/>
      <c r="P332" s="88"/>
      <c r="Q332" s="88"/>
      <c r="R332" s="88"/>
      <c r="S332" s="88"/>
      <c r="T332" s="89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T332" s="20" t="s">
        <v>242</v>
      </c>
      <c r="AU332" s="20" t="s">
        <v>92</v>
      </c>
    </row>
    <row r="333" s="13" customFormat="1">
      <c r="A333" s="13"/>
      <c r="B333" s="234"/>
      <c r="C333" s="235"/>
      <c r="D333" s="229" t="s">
        <v>158</v>
      </c>
      <c r="E333" s="236" t="s">
        <v>44</v>
      </c>
      <c r="F333" s="237" t="s">
        <v>636</v>
      </c>
      <c r="G333" s="235"/>
      <c r="H333" s="238">
        <v>8</v>
      </c>
      <c r="I333" s="239"/>
      <c r="J333" s="235"/>
      <c r="K333" s="235"/>
      <c r="L333" s="240"/>
      <c r="M333" s="241"/>
      <c r="N333" s="242"/>
      <c r="O333" s="242"/>
      <c r="P333" s="242"/>
      <c r="Q333" s="242"/>
      <c r="R333" s="242"/>
      <c r="S333" s="242"/>
      <c r="T333" s="243"/>
      <c r="U333" s="13"/>
      <c r="V333" s="13"/>
      <c r="W333" s="13"/>
      <c r="X333" s="13"/>
      <c r="Y333" s="13"/>
      <c r="Z333" s="13"/>
      <c r="AA333" s="13"/>
      <c r="AB333" s="13"/>
      <c r="AC333" s="13"/>
      <c r="AD333" s="13"/>
      <c r="AE333" s="13"/>
      <c r="AT333" s="244" t="s">
        <v>158</v>
      </c>
      <c r="AU333" s="244" t="s">
        <v>92</v>
      </c>
      <c r="AV333" s="13" t="s">
        <v>92</v>
      </c>
      <c r="AW333" s="13" t="s">
        <v>42</v>
      </c>
      <c r="AX333" s="13" t="s">
        <v>82</v>
      </c>
      <c r="AY333" s="244" t="s">
        <v>136</v>
      </c>
    </row>
    <row r="334" s="13" customFormat="1">
      <c r="A334" s="13"/>
      <c r="B334" s="234"/>
      <c r="C334" s="235"/>
      <c r="D334" s="229" t="s">
        <v>158</v>
      </c>
      <c r="E334" s="236" t="s">
        <v>44</v>
      </c>
      <c r="F334" s="237" t="s">
        <v>154</v>
      </c>
      <c r="G334" s="235"/>
      <c r="H334" s="238">
        <v>4</v>
      </c>
      <c r="I334" s="239"/>
      <c r="J334" s="235"/>
      <c r="K334" s="235"/>
      <c r="L334" s="240"/>
      <c r="M334" s="241"/>
      <c r="N334" s="242"/>
      <c r="O334" s="242"/>
      <c r="P334" s="242"/>
      <c r="Q334" s="242"/>
      <c r="R334" s="242"/>
      <c r="S334" s="242"/>
      <c r="T334" s="243"/>
      <c r="U334" s="13"/>
      <c r="V334" s="13"/>
      <c r="W334" s="13"/>
      <c r="X334" s="13"/>
      <c r="Y334" s="13"/>
      <c r="Z334" s="13"/>
      <c r="AA334" s="13"/>
      <c r="AB334" s="13"/>
      <c r="AC334" s="13"/>
      <c r="AD334" s="13"/>
      <c r="AE334" s="13"/>
      <c r="AT334" s="244" t="s">
        <v>158</v>
      </c>
      <c r="AU334" s="244" t="s">
        <v>92</v>
      </c>
      <c r="AV334" s="13" t="s">
        <v>92</v>
      </c>
      <c r="AW334" s="13" t="s">
        <v>42</v>
      </c>
      <c r="AX334" s="13" t="s">
        <v>82</v>
      </c>
      <c r="AY334" s="244" t="s">
        <v>136</v>
      </c>
    </row>
    <row r="335" s="14" customFormat="1">
      <c r="A335" s="14"/>
      <c r="B335" s="256"/>
      <c r="C335" s="257"/>
      <c r="D335" s="229" t="s">
        <v>158</v>
      </c>
      <c r="E335" s="258" t="s">
        <v>44</v>
      </c>
      <c r="F335" s="259" t="s">
        <v>247</v>
      </c>
      <c r="G335" s="257"/>
      <c r="H335" s="260">
        <v>12</v>
      </c>
      <c r="I335" s="261"/>
      <c r="J335" s="257"/>
      <c r="K335" s="257"/>
      <c r="L335" s="262"/>
      <c r="M335" s="263"/>
      <c r="N335" s="264"/>
      <c r="O335" s="264"/>
      <c r="P335" s="264"/>
      <c r="Q335" s="264"/>
      <c r="R335" s="264"/>
      <c r="S335" s="264"/>
      <c r="T335" s="265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T335" s="266" t="s">
        <v>158</v>
      </c>
      <c r="AU335" s="266" t="s">
        <v>92</v>
      </c>
      <c r="AV335" s="14" t="s">
        <v>154</v>
      </c>
      <c r="AW335" s="14" t="s">
        <v>42</v>
      </c>
      <c r="AX335" s="14" t="s">
        <v>90</v>
      </c>
      <c r="AY335" s="266" t="s">
        <v>136</v>
      </c>
    </row>
    <row r="336" s="2" customFormat="1" ht="16.5" customHeight="1">
      <c r="A336" s="42"/>
      <c r="B336" s="43"/>
      <c r="C336" s="278" t="s">
        <v>417</v>
      </c>
      <c r="D336" s="278" t="s">
        <v>347</v>
      </c>
      <c r="E336" s="279" t="s">
        <v>637</v>
      </c>
      <c r="F336" s="280" t="s">
        <v>638</v>
      </c>
      <c r="G336" s="281" t="s">
        <v>389</v>
      </c>
      <c r="H336" s="282">
        <v>12.359999999999999</v>
      </c>
      <c r="I336" s="283"/>
      <c r="J336" s="284">
        <f>ROUND(I336*H336,2)</f>
        <v>0</v>
      </c>
      <c r="K336" s="280" t="s">
        <v>240</v>
      </c>
      <c r="L336" s="285"/>
      <c r="M336" s="286" t="s">
        <v>44</v>
      </c>
      <c r="N336" s="287" t="s">
        <v>53</v>
      </c>
      <c r="O336" s="88"/>
      <c r="P336" s="225">
        <f>O336*H336</f>
        <v>0</v>
      </c>
      <c r="Q336" s="225">
        <v>0.0014</v>
      </c>
      <c r="R336" s="225">
        <f>Q336*H336</f>
        <v>0.017304</v>
      </c>
      <c r="S336" s="225">
        <v>0</v>
      </c>
      <c r="T336" s="226">
        <f>S336*H336</f>
        <v>0</v>
      </c>
      <c r="U336" s="42"/>
      <c r="V336" s="42"/>
      <c r="W336" s="42"/>
      <c r="X336" s="42"/>
      <c r="Y336" s="42"/>
      <c r="Z336" s="42"/>
      <c r="AA336" s="42"/>
      <c r="AB336" s="42"/>
      <c r="AC336" s="42"/>
      <c r="AD336" s="42"/>
      <c r="AE336" s="42"/>
      <c r="AR336" s="227" t="s">
        <v>172</v>
      </c>
      <c r="AT336" s="227" t="s">
        <v>347</v>
      </c>
      <c r="AU336" s="227" t="s">
        <v>92</v>
      </c>
      <c r="AY336" s="20" t="s">
        <v>136</v>
      </c>
      <c r="BE336" s="228">
        <f>IF(N336="základní",J336,0)</f>
        <v>0</v>
      </c>
      <c r="BF336" s="228">
        <f>IF(N336="snížená",J336,0)</f>
        <v>0</v>
      </c>
      <c r="BG336" s="228">
        <f>IF(N336="zákl. přenesená",J336,0)</f>
        <v>0</v>
      </c>
      <c r="BH336" s="228">
        <f>IF(N336="sníž. přenesená",J336,0)</f>
        <v>0</v>
      </c>
      <c r="BI336" s="228">
        <f>IF(N336="nulová",J336,0)</f>
        <v>0</v>
      </c>
      <c r="BJ336" s="20" t="s">
        <v>90</v>
      </c>
      <c r="BK336" s="228">
        <f>ROUND(I336*H336,2)</f>
        <v>0</v>
      </c>
      <c r="BL336" s="20" t="s">
        <v>154</v>
      </c>
      <c r="BM336" s="227" t="s">
        <v>639</v>
      </c>
    </row>
    <row r="337" s="13" customFormat="1">
      <c r="A337" s="13"/>
      <c r="B337" s="234"/>
      <c r="C337" s="235"/>
      <c r="D337" s="229" t="s">
        <v>158</v>
      </c>
      <c r="E337" s="235"/>
      <c r="F337" s="237" t="s">
        <v>640</v>
      </c>
      <c r="G337" s="235"/>
      <c r="H337" s="238">
        <v>12.359999999999999</v>
      </c>
      <c r="I337" s="239"/>
      <c r="J337" s="235"/>
      <c r="K337" s="235"/>
      <c r="L337" s="240"/>
      <c r="M337" s="241"/>
      <c r="N337" s="242"/>
      <c r="O337" s="242"/>
      <c r="P337" s="242"/>
      <c r="Q337" s="242"/>
      <c r="R337" s="242"/>
      <c r="S337" s="242"/>
      <c r="T337" s="24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44" t="s">
        <v>158</v>
      </c>
      <c r="AU337" s="244" t="s">
        <v>92</v>
      </c>
      <c r="AV337" s="13" t="s">
        <v>92</v>
      </c>
      <c r="AW337" s="13" t="s">
        <v>4</v>
      </c>
      <c r="AX337" s="13" t="s">
        <v>90</v>
      </c>
      <c r="AY337" s="244" t="s">
        <v>136</v>
      </c>
    </row>
    <row r="338" s="2" customFormat="1" ht="24.15" customHeight="1">
      <c r="A338" s="42"/>
      <c r="B338" s="43"/>
      <c r="C338" s="216" t="s">
        <v>423</v>
      </c>
      <c r="D338" s="216" t="s">
        <v>139</v>
      </c>
      <c r="E338" s="217" t="s">
        <v>641</v>
      </c>
      <c r="F338" s="218" t="s">
        <v>642</v>
      </c>
      <c r="G338" s="219" t="s">
        <v>389</v>
      </c>
      <c r="H338" s="220">
        <v>2</v>
      </c>
      <c r="I338" s="221"/>
      <c r="J338" s="222">
        <f>ROUND(I338*H338,2)</f>
        <v>0</v>
      </c>
      <c r="K338" s="218" t="s">
        <v>240</v>
      </c>
      <c r="L338" s="48"/>
      <c r="M338" s="223" t="s">
        <v>44</v>
      </c>
      <c r="N338" s="224" t="s">
        <v>53</v>
      </c>
      <c r="O338" s="88"/>
      <c r="P338" s="225">
        <f>O338*H338</f>
        <v>0</v>
      </c>
      <c r="Q338" s="225">
        <v>0.058029999999999998</v>
      </c>
      <c r="R338" s="225">
        <f>Q338*H338</f>
        <v>0.11606</v>
      </c>
      <c r="S338" s="225">
        <v>0</v>
      </c>
      <c r="T338" s="226">
        <f>S338*H338</f>
        <v>0</v>
      </c>
      <c r="U338" s="42"/>
      <c r="V338" s="42"/>
      <c r="W338" s="42"/>
      <c r="X338" s="42"/>
      <c r="Y338" s="42"/>
      <c r="Z338" s="42"/>
      <c r="AA338" s="42"/>
      <c r="AB338" s="42"/>
      <c r="AC338" s="42"/>
      <c r="AD338" s="42"/>
      <c r="AE338" s="42"/>
      <c r="AR338" s="227" t="s">
        <v>154</v>
      </c>
      <c r="AT338" s="227" t="s">
        <v>139</v>
      </c>
      <c r="AU338" s="227" t="s">
        <v>92</v>
      </c>
      <c r="AY338" s="20" t="s">
        <v>136</v>
      </c>
      <c r="BE338" s="228">
        <f>IF(N338="základní",J338,0)</f>
        <v>0</v>
      </c>
      <c r="BF338" s="228">
        <f>IF(N338="snížená",J338,0)</f>
        <v>0</v>
      </c>
      <c r="BG338" s="228">
        <f>IF(N338="zákl. přenesená",J338,0)</f>
        <v>0</v>
      </c>
      <c r="BH338" s="228">
        <f>IF(N338="sníž. přenesená",J338,0)</f>
        <v>0</v>
      </c>
      <c r="BI338" s="228">
        <f>IF(N338="nulová",J338,0)</f>
        <v>0</v>
      </c>
      <c r="BJ338" s="20" t="s">
        <v>90</v>
      </c>
      <c r="BK338" s="228">
        <f>ROUND(I338*H338,2)</f>
        <v>0</v>
      </c>
      <c r="BL338" s="20" t="s">
        <v>154</v>
      </c>
      <c r="BM338" s="227" t="s">
        <v>643</v>
      </c>
    </row>
    <row r="339" s="2" customFormat="1">
      <c r="A339" s="42"/>
      <c r="B339" s="43"/>
      <c r="C339" s="44"/>
      <c r="D339" s="251" t="s">
        <v>242</v>
      </c>
      <c r="E339" s="44"/>
      <c r="F339" s="252" t="s">
        <v>644</v>
      </c>
      <c r="G339" s="44"/>
      <c r="H339" s="44"/>
      <c r="I339" s="231"/>
      <c r="J339" s="44"/>
      <c r="K339" s="44"/>
      <c r="L339" s="48"/>
      <c r="M339" s="232"/>
      <c r="N339" s="233"/>
      <c r="O339" s="88"/>
      <c r="P339" s="88"/>
      <c r="Q339" s="88"/>
      <c r="R339" s="88"/>
      <c r="S339" s="88"/>
      <c r="T339" s="89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T339" s="20" t="s">
        <v>242</v>
      </c>
      <c r="AU339" s="20" t="s">
        <v>92</v>
      </c>
    </row>
    <row r="340" s="13" customFormat="1">
      <c r="A340" s="13"/>
      <c r="B340" s="234"/>
      <c r="C340" s="235"/>
      <c r="D340" s="229" t="s">
        <v>158</v>
      </c>
      <c r="E340" s="236" t="s">
        <v>44</v>
      </c>
      <c r="F340" s="237" t="s">
        <v>92</v>
      </c>
      <c r="G340" s="235"/>
      <c r="H340" s="238">
        <v>2</v>
      </c>
      <c r="I340" s="239"/>
      <c r="J340" s="235"/>
      <c r="K340" s="235"/>
      <c r="L340" s="240"/>
      <c r="M340" s="241"/>
      <c r="N340" s="242"/>
      <c r="O340" s="242"/>
      <c r="P340" s="242"/>
      <c r="Q340" s="242"/>
      <c r="R340" s="242"/>
      <c r="S340" s="242"/>
      <c r="T340" s="243"/>
      <c r="U340" s="13"/>
      <c r="V340" s="13"/>
      <c r="W340" s="13"/>
      <c r="X340" s="13"/>
      <c r="Y340" s="13"/>
      <c r="Z340" s="13"/>
      <c r="AA340" s="13"/>
      <c r="AB340" s="13"/>
      <c r="AC340" s="13"/>
      <c r="AD340" s="13"/>
      <c r="AE340" s="13"/>
      <c r="AT340" s="244" t="s">
        <v>158</v>
      </c>
      <c r="AU340" s="244" t="s">
        <v>92</v>
      </c>
      <c r="AV340" s="13" t="s">
        <v>92</v>
      </c>
      <c r="AW340" s="13" t="s">
        <v>42</v>
      </c>
      <c r="AX340" s="13" t="s">
        <v>90</v>
      </c>
      <c r="AY340" s="244" t="s">
        <v>136</v>
      </c>
    </row>
    <row r="341" s="2" customFormat="1" ht="24.15" customHeight="1">
      <c r="A341" s="42"/>
      <c r="B341" s="43"/>
      <c r="C341" s="216" t="s">
        <v>428</v>
      </c>
      <c r="D341" s="216" t="s">
        <v>139</v>
      </c>
      <c r="E341" s="217" t="s">
        <v>645</v>
      </c>
      <c r="F341" s="218" t="s">
        <v>646</v>
      </c>
      <c r="G341" s="219" t="s">
        <v>389</v>
      </c>
      <c r="H341" s="220">
        <v>3</v>
      </c>
      <c r="I341" s="221"/>
      <c r="J341" s="222">
        <f>ROUND(I341*H341,2)</f>
        <v>0</v>
      </c>
      <c r="K341" s="218" t="s">
        <v>240</v>
      </c>
      <c r="L341" s="48"/>
      <c r="M341" s="223" t="s">
        <v>44</v>
      </c>
      <c r="N341" s="224" t="s">
        <v>53</v>
      </c>
      <c r="O341" s="88"/>
      <c r="P341" s="225">
        <f>O341*H341</f>
        <v>0</v>
      </c>
      <c r="Q341" s="225">
        <v>0.068959999999999994</v>
      </c>
      <c r="R341" s="225">
        <f>Q341*H341</f>
        <v>0.20687999999999998</v>
      </c>
      <c r="S341" s="225">
        <v>0</v>
      </c>
      <c r="T341" s="226">
        <f>S341*H341</f>
        <v>0</v>
      </c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R341" s="227" t="s">
        <v>154</v>
      </c>
      <c r="AT341" s="227" t="s">
        <v>139</v>
      </c>
      <c r="AU341" s="227" t="s">
        <v>92</v>
      </c>
      <c r="AY341" s="20" t="s">
        <v>136</v>
      </c>
      <c r="BE341" s="228">
        <f>IF(N341="základní",J341,0)</f>
        <v>0</v>
      </c>
      <c r="BF341" s="228">
        <f>IF(N341="snížená",J341,0)</f>
        <v>0</v>
      </c>
      <c r="BG341" s="228">
        <f>IF(N341="zákl. přenesená",J341,0)</f>
        <v>0</v>
      </c>
      <c r="BH341" s="228">
        <f>IF(N341="sníž. přenesená",J341,0)</f>
        <v>0</v>
      </c>
      <c r="BI341" s="228">
        <f>IF(N341="nulová",J341,0)</f>
        <v>0</v>
      </c>
      <c r="BJ341" s="20" t="s">
        <v>90</v>
      </c>
      <c r="BK341" s="228">
        <f>ROUND(I341*H341,2)</f>
        <v>0</v>
      </c>
      <c r="BL341" s="20" t="s">
        <v>154</v>
      </c>
      <c r="BM341" s="227" t="s">
        <v>647</v>
      </c>
    </row>
    <row r="342" s="2" customFormat="1">
      <c r="A342" s="42"/>
      <c r="B342" s="43"/>
      <c r="C342" s="44"/>
      <c r="D342" s="251" t="s">
        <v>242</v>
      </c>
      <c r="E342" s="44"/>
      <c r="F342" s="252" t="s">
        <v>648</v>
      </c>
      <c r="G342" s="44"/>
      <c r="H342" s="44"/>
      <c r="I342" s="231"/>
      <c r="J342" s="44"/>
      <c r="K342" s="44"/>
      <c r="L342" s="48"/>
      <c r="M342" s="232"/>
      <c r="N342" s="233"/>
      <c r="O342" s="88"/>
      <c r="P342" s="88"/>
      <c r="Q342" s="88"/>
      <c r="R342" s="88"/>
      <c r="S342" s="88"/>
      <c r="T342" s="89"/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T342" s="20" t="s">
        <v>242</v>
      </c>
      <c r="AU342" s="20" t="s">
        <v>92</v>
      </c>
    </row>
    <row r="343" s="13" customFormat="1">
      <c r="A343" s="13"/>
      <c r="B343" s="234"/>
      <c r="C343" s="235"/>
      <c r="D343" s="229" t="s">
        <v>158</v>
      </c>
      <c r="E343" s="236" t="s">
        <v>44</v>
      </c>
      <c r="F343" s="237" t="s">
        <v>150</v>
      </c>
      <c r="G343" s="235"/>
      <c r="H343" s="238">
        <v>3</v>
      </c>
      <c r="I343" s="239"/>
      <c r="J343" s="235"/>
      <c r="K343" s="235"/>
      <c r="L343" s="240"/>
      <c r="M343" s="241"/>
      <c r="N343" s="242"/>
      <c r="O343" s="242"/>
      <c r="P343" s="242"/>
      <c r="Q343" s="242"/>
      <c r="R343" s="242"/>
      <c r="S343" s="242"/>
      <c r="T343" s="243"/>
      <c r="U343" s="13"/>
      <c r="V343" s="13"/>
      <c r="W343" s="13"/>
      <c r="X343" s="13"/>
      <c r="Y343" s="13"/>
      <c r="Z343" s="13"/>
      <c r="AA343" s="13"/>
      <c r="AB343" s="13"/>
      <c r="AC343" s="13"/>
      <c r="AD343" s="13"/>
      <c r="AE343" s="13"/>
      <c r="AT343" s="244" t="s">
        <v>158</v>
      </c>
      <c r="AU343" s="244" t="s">
        <v>92</v>
      </c>
      <c r="AV343" s="13" t="s">
        <v>92</v>
      </c>
      <c r="AW343" s="13" t="s">
        <v>42</v>
      </c>
      <c r="AX343" s="13" t="s">
        <v>90</v>
      </c>
      <c r="AY343" s="244" t="s">
        <v>136</v>
      </c>
    </row>
    <row r="344" s="2" customFormat="1" ht="24.15" customHeight="1">
      <c r="A344" s="42"/>
      <c r="B344" s="43"/>
      <c r="C344" s="216" t="s">
        <v>434</v>
      </c>
      <c r="D344" s="216" t="s">
        <v>139</v>
      </c>
      <c r="E344" s="217" t="s">
        <v>649</v>
      </c>
      <c r="F344" s="218" t="s">
        <v>650</v>
      </c>
      <c r="G344" s="219" t="s">
        <v>389</v>
      </c>
      <c r="H344" s="220">
        <v>5</v>
      </c>
      <c r="I344" s="221"/>
      <c r="J344" s="222">
        <f>ROUND(I344*H344,2)</f>
        <v>0</v>
      </c>
      <c r="K344" s="218" t="s">
        <v>240</v>
      </c>
      <c r="L344" s="48"/>
      <c r="M344" s="223" t="s">
        <v>44</v>
      </c>
      <c r="N344" s="224" t="s">
        <v>53</v>
      </c>
      <c r="O344" s="88"/>
      <c r="P344" s="225">
        <f>O344*H344</f>
        <v>0</v>
      </c>
      <c r="Q344" s="225">
        <v>0.01136</v>
      </c>
      <c r="R344" s="225">
        <f>Q344*H344</f>
        <v>0.056800000000000003</v>
      </c>
      <c r="S344" s="225">
        <v>0</v>
      </c>
      <c r="T344" s="226">
        <f>S344*H344</f>
        <v>0</v>
      </c>
      <c r="U344" s="42"/>
      <c r="V344" s="42"/>
      <c r="W344" s="42"/>
      <c r="X344" s="42"/>
      <c r="Y344" s="42"/>
      <c r="Z344" s="42"/>
      <c r="AA344" s="42"/>
      <c r="AB344" s="42"/>
      <c r="AC344" s="42"/>
      <c r="AD344" s="42"/>
      <c r="AE344" s="42"/>
      <c r="AR344" s="227" t="s">
        <v>154</v>
      </c>
      <c r="AT344" s="227" t="s">
        <v>139</v>
      </c>
      <c r="AU344" s="227" t="s">
        <v>92</v>
      </c>
      <c r="AY344" s="20" t="s">
        <v>136</v>
      </c>
      <c r="BE344" s="228">
        <f>IF(N344="základní",J344,0)</f>
        <v>0</v>
      </c>
      <c r="BF344" s="228">
        <f>IF(N344="snížená",J344,0)</f>
        <v>0</v>
      </c>
      <c r="BG344" s="228">
        <f>IF(N344="zákl. přenesená",J344,0)</f>
        <v>0</v>
      </c>
      <c r="BH344" s="228">
        <f>IF(N344="sníž. přenesená",J344,0)</f>
        <v>0</v>
      </c>
      <c r="BI344" s="228">
        <f>IF(N344="nulová",J344,0)</f>
        <v>0</v>
      </c>
      <c r="BJ344" s="20" t="s">
        <v>90</v>
      </c>
      <c r="BK344" s="228">
        <f>ROUND(I344*H344,2)</f>
        <v>0</v>
      </c>
      <c r="BL344" s="20" t="s">
        <v>154</v>
      </c>
      <c r="BM344" s="227" t="s">
        <v>651</v>
      </c>
    </row>
    <row r="345" s="2" customFormat="1">
      <c r="A345" s="42"/>
      <c r="B345" s="43"/>
      <c r="C345" s="44"/>
      <c r="D345" s="251" t="s">
        <v>242</v>
      </c>
      <c r="E345" s="44"/>
      <c r="F345" s="252" t="s">
        <v>652</v>
      </c>
      <c r="G345" s="44"/>
      <c r="H345" s="44"/>
      <c r="I345" s="231"/>
      <c r="J345" s="44"/>
      <c r="K345" s="44"/>
      <c r="L345" s="48"/>
      <c r="M345" s="232"/>
      <c r="N345" s="233"/>
      <c r="O345" s="88"/>
      <c r="P345" s="88"/>
      <c r="Q345" s="88"/>
      <c r="R345" s="88"/>
      <c r="S345" s="88"/>
      <c r="T345" s="89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T345" s="20" t="s">
        <v>242</v>
      </c>
      <c r="AU345" s="20" t="s">
        <v>92</v>
      </c>
    </row>
    <row r="346" s="13" customFormat="1">
      <c r="A346" s="13"/>
      <c r="B346" s="234"/>
      <c r="C346" s="235"/>
      <c r="D346" s="229" t="s">
        <v>158</v>
      </c>
      <c r="E346" s="236" t="s">
        <v>44</v>
      </c>
      <c r="F346" s="237" t="s">
        <v>135</v>
      </c>
      <c r="G346" s="235"/>
      <c r="H346" s="238">
        <v>5</v>
      </c>
      <c r="I346" s="239"/>
      <c r="J346" s="235"/>
      <c r="K346" s="235"/>
      <c r="L346" s="240"/>
      <c r="M346" s="241"/>
      <c r="N346" s="242"/>
      <c r="O346" s="242"/>
      <c r="P346" s="242"/>
      <c r="Q346" s="242"/>
      <c r="R346" s="242"/>
      <c r="S346" s="242"/>
      <c r="T346" s="243"/>
      <c r="U346" s="13"/>
      <c r="V346" s="13"/>
      <c r="W346" s="13"/>
      <c r="X346" s="13"/>
      <c r="Y346" s="13"/>
      <c r="Z346" s="13"/>
      <c r="AA346" s="13"/>
      <c r="AB346" s="13"/>
      <c r="AC346" s="13"/>
      <c r="AD346" s="13"/>
      <c r="AE346" s="13"/>
      <c r="AT346" s="244" t="s">
        <v>158</v>
      </c>
      <c r="AU346" s="244" t="s">
        <v>92</v>
      </c>
      <c r="AV346" s="13" t="s">
        <v>92</v>
      </c>
      <c r="AW346" s="13" t="s">
        <v>42</v>
      </c>
      <c r="AX346" s="13" t="s">
        <v>90</v>
      </c>
      <c r="AY346" s="244" t="s">
        <v>136</v>
      </c>
    </row>
    <row r="347" s="2" customFormat="1" ht="24.15" customHeight="1">
      <c r="A347" s="42"/>
      <c r="B347" s="43"/>
      <c r="C347" s="216" t="s">
        <v>439</v>
      </c>
      <c r="D347" s="216" t="s">
        <v>139</v>
      </c>
      <c r="E347" s="217" t="s">
        <v>653</v>
      </c>
      <c r="F347" s="218" t="s">
        <v>654</v>
      </c>
      <c r="G347" s="219" t="s">
        <v>389</v>
      </c>
      <c r="H347" s="220">
        <v>5</v>
      </c>
      <c r="I347" s="221"/>
      <c r="J347" s="222">
        <f>ROUND(I347*H347,2)</f>
        <v>0</v>
      </c>
      <c r="K347" s="218" t="s">
        <v>240</v>
      </c>
      <c r="L347" s="48"/>
      <c r="M347" s="223" t="s">
        <v>44</v>
      </c>
      <c r="N347" s="224" t="s">
        <v>53</v>
      </c>
      <c r="O347" s="88"/>
      <c r="P347" s="225">
        <f>O347*H347</f>
        <v>0</v>
      </c>
      <c r="Q347" s="225">
        <v>0.0062199999999999998</v>
      </c>
      <c r="R347" s="225">
        <f>Q347*H347</f>
        <v>0.031099999999999999</v>
      </c>
      <c r="S347" s="225">
        <v>0</v>
      </c>
      <c r="T347" s="226">
        <f>S347*H347</f>
        <v>0</v>
      </c>
      <c r="U347" s="42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R347" s="227" t="s">
        <v>154</v>
      </c>
      <c r="AT347" s="227" t="s">
        <v>139</v>
      </c>
      <c r="AU347" s="227" t="s">
        <v>92</v>
      </c>
      <c r="AY347" s="20" t="s">
        <v>136</v>
      </c>
      <c r="BE347" s="228">
        <f>IF(N347="základní",J347,0)</f>
        <v>0</v>
      </c>
      <c r="BF347" s="228">
        <f>IF(N347="snížená",J347,0)</f>
        <v>0</v>
      </c>
      <c r="BG347" s="228">
        <f>IF(N347="zákl. přenesená",J347,0)</f>
        <v>0</v>
      </c>
      <c r="BH347" s="228">
        <f>IF(N347="sníž. přenesená",J347,0)</f>
        <v>0</v>
      </c>
      <c r="BI347" s="228">
        <f>IF(N347="nulová",J347,0)</f>
        <v>0</v>
      </c>
      <c r="BJ347" s="20" t="s">
        <v>90</v>
      </c>
      <c r="BK347" s="228">
        <f>ROUND(I347*H347,2)</f>
        <v>0</v>
      </c>
      <c r="BL347" s="20" t="s">
        <v>154</v>
      </c>
      <c r="BM347" s="227" t="s">
        <v>655</v>
      </c>
    </row>
    <row r="348" s="2" customFormat="1">
      <c r="A348" s="42"/>
      <c r="B348" s="43"/>
      <c r="C348" s="44"/>
      <c r="D348" s="251" t="s">
        <v>242</v>
      </c>
      <c r="E348" s="44"/>
      <c r="F348" s="252" t="s">
        <v>656</v>
      </c>
      <c r="G348" s="44"/>
      <c r="H348" s="44"/>
      <c r="I348" s="231"/>
      <c r="J348" s="44"/>
      <c r="K348" s="44"/>
      <c r="L348" s="48"/>
      <c r="M348" s="232"/>
      <c r="N348" s="233"/>
      <c r="O348" s="88"/>
      <c r="P348" s="88"/>
      <c r="Q348" s="88"/>
      <c r="R348" s="88"/>
      <c r="S348" s="88"/>
      <c r="T348" s="89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T348" s="20" t="s">
        <v>242</v>
      </c>
      <c r="AU348" s="20" t="s">
        <v>92</v>
      </c>
    </row>
    <row r="349" s="13" customFormat="1">
      <c r="A349" s="13"/>
      <c r="B349" s="234"/>
      <c r="C349" s="235"/>
      <c r="D349" s="229" t="s">
        <v>158</v>
      </c>
      <c r="E349" s="236" t="s">
        <v>44</v>
      </c>
      <c r="F349" s="237" t="s">
        <v>135</v>
      </c>
      <c r="G349" s="235"/>
      <c r="H349" s="238">
        <v>5</v>
      </c>
      <c r="I349" s="239"/>
      <c r="J349" s="235"/>
      <c r="K349" s="235"/>
      <c r="L349" s="240"/>
      <c r="M349" s="241"/>
      <c r="N349" s="242"/>
      <c r="O349" s="242"/>
      <c r="P349" s="242"/>
      <c r="Q349" s="242"/>
      <c r="R349" s="242"/>
      <c r="S349" s="242"/>
      <c r="T349" s="243"/>
      <c r="U349" s="13"/>
      <c r="V349" s="13"/>
      <c r="W349" s="13"/>
      <c r="X349" s="13"/>
      <c r="Y349" s="13"/>
      <c r="Z349" s="13"/>
      <c r="AA349" s="13"/>
      <c r="AB349" s="13"/>
      <c r="AC349" s="13"/>
      <c r="AD349" s="13"/>
      <c r="AE349" s="13"/>
      <c r="AT349" s="244" t="s">
        <v>158</v>
      </c>
      <c r="AU349" s="244" t="s">
        <v>92</v>
      </c>
      <c r="AV349" s="13" t="s">
        <v>92</v>
      </c>
      <c r="AW349" s="13" t="s">
        <v>42</v>
      </c>
      <c r="AX349" s="13" t="s">
        <v>90</v>
      </c>
      <c r="AY349" s="244" t="s">
        <v>136</v>
      </c>
    </row>
    <row r="350" s="2" customFormat="1" ht="24.15" customHeight="1">
      <c r="A350" s="42"/>
      <c r="B350" s="43"/>
      <c r="C350" s="216" t="s">
        <v>445</v>
      </c>
      <c r="D350" s="216" t="s">
        <v>139</v>
      </c>
      <c r="E350" s="217" t="s">
        <v>657</v>
      </c>
      <c r="F350" s="218" t="s">
        <v>658</v>
      </c>
      <c r="G350" s="219" t="s">
        <v>389</v>
      </c>
      <c r="H350" s="220">
        <v>5</v>
      </c>
      <c r="I350" s="221"/>
      <c r="J350" s="222">
        <f>ROUND(I350*H350,2)</f>
        <v>0</v>
      </c>
      <c r="K350" s="218" t="s">
        <v>240</v>
      </c>
      <c r="L350" s="48"/>
      <c r="M350" s="223" t="s">
        <v>44</v>
      </c>
      <c r="N350" s="224" t="s">
        <v>53</v>
      </c>
      <c r="O350" s="88"/>
      <c r="P350" s="225">
        <f>O350*H350</f>
        <v>0</v>
      </c>
      <c r="Q350" s="225">
        <v>0</v>
      </c>
      <c r="R350" s="225">
        <f>Q350*H350</f>
        <v>0</v>
      </c>
      <c r="S350" s="225">
        <v>0</v>
      </c>
      <c r="T350" s="226">
        <f>S350*H350</f>
        <v>0</v>
      </c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R350" s="227" t="s">
        <v>154</v>
      </c>
      <c r="AT350" s="227" t="s">
        <v>139</v>
      </c>
      <c r="AU350" s="227" t="s">
        <v>92</v>
      </c>
      <c r="AY350" s="20" t="s">
        <v>136</v>
      </c>
      <c r="BE350" s="228">
        <f>IF(N350="základní",J350,0)</f>
        <v>0</v>
      </c>
      <c r="BF350" s="228">
        <f>IF(N350="snížená",J350,0)</f>
        <v>0</v>
      </c>
      <c r="BG350" s="228">
        <f>IF(N350="zákl. přenesená",J350,0)</f>
        <v>0</v>
      </c>
      <c r="BH350" s="228">
        <f>IF(N350="sníž. přenesená",J350,0)</f>
        <v>0</v>
      </c>
      <c r="BI350" s="228">
        <f>IF(N350="nulová",J350,0)</f>
        <v>0</v>
      </c>
      <c r="BJ350" s="20" t="s">
        <v>90</v>
      </c>
      <c r="BK350" s="228">
        <f>ROUND(I350*H350,2)</f>
        <v>0</v>
      </c>
      <c r="BL350" s="20" t="s">
        <v>154</v>
      </c>
      <c r="BM350" s="227" t="s">
        <v>659</v>
      </c>
    </row>
    <row r="351" s="2" customFormat="1">
      <c r="A351" s="42"/>
      <c r="B351" s="43"/>
      <c r="C351" s="44"/>
      <c r="D351" s="251" t="s">
        <v>242</v>
      </c>
      <c r="E351" s="44"/>
      <c r="F351" s="252" t="s">
        <v>660</v>
      </c>
      <c r="G351" s="44"/>
      <c r="H351" s="44"/>
      <c r="I351" s="231"/>
      <c r="J351" s="44"/>
      <c r="K351" s="44"/>
      <c r="L351" s="48"/>
      <c r="M351" s="232"/>
      <c r="N351" s="233"/>
      <c r="O351" s="88"/>
      <c r="P351" s="88"/>
      <c r="Q351" s="88"/>
      <c r="R351" s="88"/>
      <c r="S351" s="88"/>
      <c r="T351" s="89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T351" s="20" t="s">
        <v>242</v>
      </c>
      <c r="AU351" s="20" t="s">
        <v>92</v>
      </c>
    </row>
    <row r="352" s="13" customFormat="1">
      <c r="A352" s="13"/>
      <c r="B352" s="234"/>
      <c r="C352" s="235"/>
      <c r="D352" s="229" t="s">
        <v>158</v>
      </c>
      <c r="E352" s="236" t="s">
        <v>44</v>
      </c>
      <c r="F352" s="237" t="s">
        <v>135</v>
      </c>
      <c r="G352" s="235"/>
      <c r="H352" s="238">
        <v>5</v>
      </c>
      <c r="I352" s="239"/>
      <c r="J352" s="235"/>
      <c r="K352" s="235"/>
      <c r="L352" s="240"/>
      <c r="M352" s="241"/>
      <c r="N352" s="242"/>
      <c r="O352" s="242"/>
      <c r="P352" s="242"/>
      <c r="Q352" s="242"/>
      <c r="R352" s="242"/>
      <c r="S352" s="242"/>
      <c r="T352" s="243"/>
      <c r="U352" s="13"/>
      <c r="V352" s="13"/>
      <c r="W352" s="13"/>
      <c r="X352" s="13"/>
      <c r="Y352" s="13"/>
      <c r="Z352" s="13"/>
      <c r="AA352" s="13"/>
      <c r="AB352" s="13"/>
      <c r="AC352" s="13"/>
      <c r="AD352" s="13"/>
      <c r="AE352" s="13"/>
      <c r="AT352" s="244" t="s">
        <v>158</v>
      </c>
      <c r="AU352" s="244" t="s">
        <v>92</v>
      </c>
      <c r="AV352" s="13" t="s">
        <v>92</v>
      </c>
      <c r="AW352" s="13" t="s">
        <v>42</v>
      </c>
      <c r="AX352" s="13" t="s">
        <v>90</v>
      </c>
      <c r="AY352" s="244" t="s">
        <v>136</v>
      </c>
    </row>
    <row r="353" s="2" customFormat="1" ht="24.15" customHeight="1">
      <c r="A353" s="42"/>
      <c r="B353" s="43"/>
      <c r="C353" s="216" t="s">
        <v>450</v>
      </c>
      <c r="D353" s="216" t="s">
        <v>139</v>
      </c>
      <c r="E353" s="217" t="s">
        <v>661</v>
      </c>
      <c r="F353" s="218" t="s">
        <v>662</v>
      </c>
      <c r="G353" s="219" t="s">
        <v>389</v>
      </c>
      <c r="H353" s="220">
        <v>5</v>
      </c>
      <c r="I353" s="221"/>
      <c r="J353" s="222">
        <f>ROUND(I353*H353,2)</f>
        <v>0</v>
      </c>
      <c r="K353" s="218" t="s">
        <v>240</v>
      </c>
      <c r="L353" s="48"/>
      <c r="M353" s="223" t="s">
        <v>44</v>
      </c>
      <c r="N353" s="224" t="s">
        <v>53</v>
      </c>
      <c r="O353" s="88"/>
      <c r="P353" s="225">
        <f>O353*H353</f>
        <v>0</v>
      </c>
      <c r="Q353" s="225">
        <v>0.054539999999999998</v>
      </c>
      <c r="R353" s="225">
        <f>Q353*H353</f>
        <v>0.2727</v>
      </c>
      <c r="S353" s="225">
        <v>0</v>
      </c>
      <c r="T353" s="226">
        <f>S353*H353</f>
        <v>0</v>
      </c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R353" s="227" t="s">
        <v>154</v>
      </c>
      <c r="AT353" s="227" t="s">
        <v>139</v>
      </c>
      <c r="AU353" s="227" t="s">
        <v>92</v>
      </c>
      <c r="AY353" s="20" t="s">
        <v>136</v>
      </c>
      <c r="BE353" s="228">
        <f>IF(N353="základní",J353,0)</f>
        <v>0</v>
      </c>
      <c r="BF353" s="228">
        <f>IF(N353="snížená",J353,0)</f>
        <v>0</v>
      </c>
      <c r="BG353" s="228">
        <f>IF(N353="zákl. přenesená",J353,0)</f>
        <v>0</v>
      </c>
      <c r="BH353" s="228">
        <f>IF(N353="sníž. přenesená",J353,0)</f>
        <v>0</v>
      </c>
      <c r="BI353" s="228">
        <f>IF(N353="nulová",J353,0)</f>
        <v>0</v>
      </c>
      <c r="BJ353" s="20" t="s">
        <v>90</v>
      </c>
      <c r="BK353" s="228">
        <f>ROUND(I353*H353,2)</f>
        <v>0</v>
      </c>
      <c r="BL353" s="20" t="s">
        <v>154</v>
      </c>
      <c r="BM353" s="227" t="s">
        <v>663</v>
      </c>
    </row>
    <row r="354" s="2" customFormat="1">
      <c r="A354" s="42"/>
      <c r="B354" s="43"/>
      <c r="C354" s="44"/>
      <c r="D354" s="251" t="s">
        <v>242</v>
      </c>
      <c r="E354" s="44"/>
      <c r="F354" s="252" t="s">
        <v>664</v>
      </c>
      <c r="G354" s="44"/>
      <c r="H354" s="44"/>
      <c r="I354" s="231"/>
      <c r="J354" s="44"/>
      <c r="K354" s="44"/>
      <c r="L354" s="48"/>
      <c r="M354" s="232"/>
      <c r="N354" s="233"/>
      <c r="O354" s="88"/>
      <c r="P354" s="88"/>
      <c r="Q354" s="88"/>
      <c r="R354" s="88"/>
      <c r="S354" s="88"/>
      <c r="T354" s="89"/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T354" s="20" t="s">
        <v>242</v>
      </c>
      <c r="AU354" s="20" t="s">
        <v>92</v>
      </c>
    </row>
    <row r="355" s="13" customFormat="1">
      <c r="A355" s="13"/>
      <c r="B355" s="234"/>
      <c r="C355" s="235"/>
      <c r="D355" s="229" t="s">
        <v>158</v>
      </c>
      <c r="E355" s="236" t="s">
        <v>44</v>
      </c>
      <c r="F355" s="237" t="s">
        <v>135</v>
      </c>
      <c r="G355" s="235"/>
      <c r="H355" s="238">
        <v>5</v>
      </c>
      <c r="I355" s="239"/>
      <c r="J355" s="235"/>
      <c r="K355" s="235"/>
      <c r="L355" s="240"/>
      <c r="M355" s="241"/>
      <c r="N355" s="242"/>
      <c r="O355" s="242"/>
      <c r="P355" s="242"/>
      <c r="Q355" s="242"/>
      <c r="R355" s="242"/>
      <c r="S355" s="242"/>
      <c r="T355" s="243"/>
      <c r="U355" s="13"/>
      <c r="V355" s="13"/>
      <c r="W355" s="13"/>
      <c r="X355" s="13"/>
      <c r="Y355" s="13"/>
      <c r="Z355" s="13"/>
      <c r="AA355" s="13"/>
      <c r="AB355" s="13"/>
      <c r="AC355" s="13"/>
      <c r="AD355" s="13"/>
      <c r="AE355" s="13"/>
      <c r="AT355" s="244" t="s">
        <v>158</v>
      </c>
      <c r="AU355" s="244" t="s">
        <v>92</v>
      </c>
      <c r="AV355" s="13" t="s">
        <v>92</v>
      </c>
      <c r="AW355" s="13" t="s">
        <v>42</v>
      </c>
      <c r="AX355" s="13" t="s">
        <v>90</v>
      </c>
      <c r="AY355" s="244" t="s">
        <v>136</v>
      </c>
    </row>
    <row r="356" s="2" customFormat="1" ht="16.5" customHeight="1">
      <c r="A356" s="42"/>
      <c r="B356" s="43"/>
      <c r="C356" s="216" t="s">
        <v>455</v>
      </c>
      <c r="D356" s="216" t="s">
        <v>139</v>
      </c>
      <c r="E356" s="217" t="s">
        <v>510</v>
      </c>
      <c r="F356" s="218" t="s">
        <v>511</v>
      </c>
      <c r="G356" s="219" t="s">
        <v>196</v>
      </c>
      <c r="H356" s="220">
        <v>97.599999999999994</v>
      </c>
      <c r="I356" s="221"/>
      <c r="J356" s="222">
        <f>ROUND(I356*H356,2)</f>
        <v>0</v>
      </c>
      <c r="K356" s="218" t="s">
        <v>240</v>
      </c>
      <c r="L356" s="48"/>
      <c r="M356" s="223" t="s">
        <v>44</v>
      </c>
      <c r="N356" s="224" t="s">
        <v>53</v>
      </c>
      <c r="O356" s="88"/>
      <c r="P356" s="225">
        <f>O356*H356</f>
        <v>0</v>
      </c>
      <c r="Q356" s="225">
        <v>9.0000000000000006E-05</v>
      </c>
      <c r="R356" s="225">
        <f>Q356*H356</f>
        <v>0.0087840000000000001</v>
      </c>
      <c r="S356" s="225">
        <v>0</v>
      </c>
      <c r="T356" s="226">
        <f>S356*H356</f>
        <v>0</v>
      </c>
      <c r="U356" s="42"/>
      <c r="V356" s="42"/>
      <c r="W356" s="42"/>
      <c r="X356" s="42"/>
      <c r="Y356" s="42"/>
      <c r="Z356" s="42"/>
      <c r="AA356" s="42"/>
      <c r="AB356" s="42"/>
      <c r="AC356" s="42"/>
      <c r="AD356" s="42"/>
      <c r="AE356" s="42"/>
      <c r="AR356" s="227" t="s">
        <v>154</v>
      </c>
      <c r="AT356" s="227" t="s">
        <v>139</v>
      </c>
      <c r="AU356" s="227" t="s">
        <v>92</v>
      </c>
      <c r="AY356" s="20" t="s">
        <v>136</v>
      </c>
      <c r="BE356" s="228">
        <f>IF(N356="základní",J356,0)</f>
        <v>0</v>
      </c>
      <c r="BF356" s="228">
        <f>IF(N356="snížená",J356,0)</f>
        <v>0</v>
      </c>
      <c r="BG356" s="228">
        <f>IF(N356="zákl. přenesená",J356,0)</f>
        <v>0</v>
      </c>
      <c r="BH356" s="228">
        <f>IF(N356="sníž. přenesená",J356,0)</f>
        <v>0</v>
      </c>
      <c r="BI356" s="228">
        <f>IF(N356="nulová",J356,0)</f>
        <v>0</v>
      </c>
      <c r="BJ356" s="20" t="s">
        <v>90</v>
      </c>
      <c r="BK356" s="228">
        <f>ROUND(I356*H356,2)</f>
        <v>0</v>
      </c>
      <c r="BL356" s="20" t="s">
        <v>154</v>
      </c>
      <c r="BM356" s="227" t="s">
        <v>512</v>
      </c>
    </row>
    <row r="357" s="2" customFormat="1">
      <c r="A357" s="42"/>
      <c r="B357" s="43"/>
      <c r="C357" s="44"/>
      <c r="D357" s="251" t="s">
        <v>242</v>
      </c>
      <c r="E357" s="44"/>
      <c r="F357" s="252" t="s">
        <v>513</v>
      </c>
      <c r="G357" s="44"/>
      <c r="H357" s="44"/>
      <c r="I357" s="231"/>
      <c r="J357" s="44"/>
      <c r="K357" s="44"/>
      <c r="L357" s="48"/>
      <c r="M357" s="232"/>
      <c r="N357" s="233"/>
      <c r="O357" s="88"/>
      <c r="P357" s="88"/>
      <c r="Q357" s="88"/>
      <c r="R357" s="88"/>
      <c r="S357" s="88"/>
      <c r="T357" s="89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T357" s="20" t="s">
        <v>242</v>
      </c>
      <c r="AU357" s="20" t="s">
        <v>92</v>
      </c>
    </row>
    <row r="358" s="13" customFormat="1">
      <c r="A358" s="13"/>
      <c r="B358" s="234"/>
      <c r="C358" s="235"/>
      <c r="D358" s="229" t="s">
        <v>158</v>
      </c>
      <c r="E358" s="236" t="s">
        <v>44</v>
      </c>
      <c r="F358" s="237" t="s">
        <v>665</v>
      </c>
      <c r="G358" s="235"/>
      <c r="H358" s="238">
        <v>97.599999999999994</v>
      </c>
      <c r="I358" s="239"/>
      <c r="J358" s="235"/>
      <c r="K358" s="235"/>
      <c r="L358" s="240"/>
      <c r="M358" s="241"/>
      <c r="N358" s="242"/>
      <c r="O358" s="242"/>
      <c r="P358" s="242"/>
      <c r="Q358" s="242"/>
      <c r="R358" s="242"/>
      <c r="S358" s="242"/>
      <c r="T358" s="243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44" t="s">
        <v>158</v>
      </c>
      <c r="AU358" s="244" t="s">
        <v>92</v>
      </c>
      <c r="AV358" s="13" t="s">
        <v>92</v>
      </c>
      <c r="AW358" s="13" t="s">
        <v>42</v>
      </c>
      <c r="AX358" s="13" t="s">
        <v>90</v>
      </c>
      <c r="AY358" s="244" t="s">
        <v>136</v>
      </c>
    </row>
    <row r="359" s="2" customFormat="1">
      <c r="A359" s="42"/>
      <c r="B359" s="43"/>
      <c r="C359" s="44"/>
      <c r="D359" s="229" t="s">
        <v>245</v>
      </c>
      <c r="E359" s="44"/>
      <c r="F359" s="253" t="s">
        <v>587</v>
      </c>
      <c r="G359" s="44"/>
      <c r="H359" s="44"/>
      <c r="I359" s="44"/>
      <c r="J359" s="44"/>
      <c r="K359" s="44"/>
      <c r="L359" s="48"/>
      <c r="M359" s="232"/>
      <c r="N359" s="233"/>
      <c r="O359" s="88"/>
      <c r="P359" s="88"/>
      <c r="Q359" s="88"/>
      <c r="R359" s="88"/>
      <c r="S359" s="88"/>
      <c r="T359" s="89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U359" s="20" t="s">
        <v>92</v>
      </c>
    </row>
    <row r="360" s="2" customFormat="1">
      <c r="A360" s="42"/>
      <c r="B360" s="43"/>
      <c r="C360" s="44"/>
      <c r="D360" s="229" t="s">
        <v>245</v>
      </c>
      <c r="E360" s="44"/>
      <c r="F360" s="254" t="s">
        <v>588</v>
      </c>
      <c r="G360" s="44"/>
      <c r="H360" s="255">
        <v>30</v>
      </c>
      <c r="I360" s="44"/>
      <c r="J360" s="44"/>
      <c r="K360" s="44"/>
      <c r="L360" s="48"/>
      <c r="M360" s="232"/>
      <c r="N360" s="233"/>
      <c r="O360" s="88"/>
      <c r="P360" s="88"/>
      <c r="Q360" s="88"/>
      <c r="R360" s="88"/>
      <c r="S360" s="88"/>
      <c r="T360" s="89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U360" s="20" t="s">
        <v>92</v>
      </c>
    </row>
    <row r="361" s="2" customFormat="1">
      <c r="A361" s="42"/>
      <c r="B361" s="43"/>
      <c r="C361" s="44"/>
      <c r="D361" s="229" t="s">
        <v>245</v>
      </c>
      <c r="E361" s="44"/>
      <c r="F361" s="254" t="s">
        <v>589</v>
      </c>
      <c r="G361" s="44"/>
      <c r="H361" s="255">
        <v>5.2999999999999998</v>
      </c>
      <c r="I361" s="44"/>
      <c r="J361" s="44"/>
      <c r="K361" s="44"/>
      <c r="L361" s="48"/>
      <c r="M361" s="232"/>
      <c r="N361" s="233"/>
      <c r="O361" s="88"/>
      <c r="P361" s="88"/>
      <c r="Q361" s="88"/>
      <c r="R361" s="88"/>
      <c r="S361" s="88"/>
      <c r="T361" s="89"/>
      <c r="U361" s="42"/>
      <c r="V361" s="42"/>
      <c r="W361" s="42"/>
      <c r="X361" s="42"/>
      <c r="Y361" s="42"/>
      <c r="Z361" s="42"/>
      <c r="AA361" s="42"/>
      <c r="AB361" s="42"/>
      <c r="AC361" s="42"/>
      <c r="AD361" s="42"/>
      <c r="AE361" s="42"/>
      <c r="AU361" s="20" t="s">
        <v>92</v>
      </c>
    </row>
    <row r="362" s="2" customFormat="1">
      <c r="A362" s="42"/>
      <c r="B362" s="43"/>
      <c r="C362" s="44"/>
      <c r="D362" s="229" t="s">
        <v>245</v>
      </c>
      <c r="E362" s="44"/>
      <c r="F362" s="254" t="s">
        <v>590</v>
      </c>
      <c r="G362" s="44"/>
      <c r="H362" s="255">
        <v>5.2999999999999998</v>
      </c>
      <c r="I362" s="44"/>
      <c r="J362" s="44"/>
      <c r="K362" s="44"/>
      <c r="L362" s="48"/>
      <c r="M362" s="232"/>
      <c r="N362" s="233"/>
      <c r="O362" s="88"/>
      <c r="P362" s="88"/>
      <c r="Q362" s="88"/>
      <c r="R362" s="88"/>
      <c r="S362" s="88"/>
      <c r="T362" s="89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U362" s="20" t="s">
        <v>92</v>
      </c>
    </row>
    <row r="363" s="2" customFormat="1">
      <c r="A363" s="42"/>
      <c r="B363" s="43"/>
      <c r="C363" s="44"/>
      <c r="D363" s="229" t="s">
        <v>245</v>
      </c>
      <c r="E363" s="44"/>
      <c r="F363" s="254" t="s">
        <v>591</v>
      </c>
      <c r="G363" s="44"/>
      <c r="H363" s="255">
        <v>28.5</v>
      </c>
      <c r="I363" s="44"/>
      <c r="J363" s="44"/>
      <c r="K363" s="44"/>
      <c r="L363" s="48"/>
      <c r="M363" s="232"/>
      <c r="N363" s="233"/>
      <c r="O363" s="88"/>
      <c r="P363" s="88"/>
      <c r="Q363" s="88"/>
      <c r="R363" s="88"/>
      <c r="S363" s="88"/>
      <c r="T363" s="89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U363" s="20" t="s">
        <v>92</v>
      </c>
    </row>
    <row r="364" s="2" customFormat="1">
      <c r="A364" s="42"/>
      <c r="B364" s="43"/>
      <c r="C364" s="44"/>
      <c r="D364" s="229" t="s">
        <v>245</v>
      </c>
      <c r="E364" s="44"/>
      <c r="F364" s="254" t="s">
        <v>592</v>
      </c>
      <c r="G364" s="44"/>
      <c r="H364" s="255">
        <v>28.5</v>
      </c>
      <c r="I364" s="44"/>
      <c r="J364" s="44"/>
      <c r="K364" s="44"/>
      <c r="L364" s="48"/>
      <c r="M364" s="232"/>
      <c r="N364" s="233"/>
      <c r="O364" s="88"/>
      <c r="P364" s="88"/>
      <c r="Q364" s="88"/>
      <c r="R364" s="88"/>
      <c r="S364" s="88"/>
      <c r="T364" s="89"/>
      <c r="U364" s="42"/>
      <c r="V364" s="42"/>
      <c r="W364" s="42"/>
      <c r="X364" s="42"/>
      <c r="Y364" s="42"/>
      <c r="Z364" s="42"/>
      <c r="AA364" s="42"/>
      <c r="AB364" s="42"/>
      <c r="AC364" s="42"/>
      <c r="AD364" s="42"/>
      <c r="AE364" s="42"/>
      <c r="AU364" s="20" t="s">
        <v>92</v>
      </c>
    </row>
    <row r="365" s="2" customFormat="1">
      <c r="A365" s="42"/>
      <c r="B365" s="43"/>
      <c r="C365" s="44"/>
      <c r="D365" s="229" t="s">
        <v>245</v>
      </c>
      <c r="E365" s="44"/>
      <c r="F365" s="254" t="s">
        <v>247</v>
      </c>
      <c r="G365" s="44"/>
      <c r="H365" s="255">
        <v>97.599999999999994</v>
      </c>
      <c r="I365" s="44"/>
      <c r="J365" s="44"/>
      <c r="K365" s="44"/>
      <c r="L365" s="48"/>
      <c r="M365" s="232"/>
      <c r="N365" s="233"/>
      <c r="O365" s="88"/>
      <c r="P365" s="88"/>
      <c r="Q365" s="88"/>
      <c r="R365" s="88"/>
      <c r="S365" s="88"/>
      <c r="T365" s="89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U365" s="20" t="s">
        <v>92</v>
      </c>
    </row>
    <row r="366" s="12" customFormat="1" ht="22.8" customHeight="1">
      <c r="A366" s="12"/>
      <c r="B366" s="200"/>
      <c r="C366" s="201"/>
      <c r="D366" s="202" t="s">
        <v>81</v>
      </c>
      <c r="E366" s="214" t="s">
        <v>178</v>
      </c>
      <c r="F366" s="214" t="s">
        <v>666</v>
      </c>
      <c r="G366" s="201"/>
      <c r="H366" s="201"/>
      <c r="I366" s="204"/>
      <c r="J366" s="215">
        <f>BK366</f>
        <v>0</v>
      </c>
      <c r="K366" s="201"/>
      <c r="L366" s="206"/>
      <c r="M366" s="207"/>
      <c r="N366" s="208"/>
      <c r="O366" s="208"/>
      <c r="P366" s="209">
        <f>SUM(P367:P369)</f>
        <v>0</v>
      </c>
      <c r="Q366" s="208"/>
      <c r="R366" s="209">
        <f>SUM(R367:R369)</f>
        <v>0</v>
      </c>
      <c r="S366" s="208"/>
      <c r="T366" s="210">
        <f>SUM(T367:T369)</f>
        <v>0</v>
      </c>
      <c r="U366" s="12"/>
      <c r="V366" s="12"/>
      <c r="W366" s="12"/>
      <c r="X366" s="12"/>
      <c r="Y366" s="12"/>
      <c r="Z366" s="12"/>
      <c r="AA366" s="12"/>
      <c r="AB366" s="12"/>
      <c r="AC366" s="12"/>
      <c r="AD366" s="12"/>
      <c r="AE366" s="12"/>
      <c r="AR366" s="211" t="s">
        <v>90</v>
      </c>
      <c r="AT366" s="212" t="s">
        <v>81</v>
      </c>
      <c r="AU366" s="212" t="s">
        <v>90</v>
      </c>
      <c r="AY366" s="211" t="s">
        <v>136</v>
      </c>
      <c r="BK366" s="213">
        <f>SUM(BK367:BK369)</f>
        <v>0</v>
      </c>
    </row>
    <row r="367" s="2" customFormat="1" ht="37.8" customHeight="1">
      <c r="A367" s="42"/>
      <c r="B367" s="43"/>
      <c r="C367" s="216" t="s">
        <v>460</v>
      </c>
      <c r="D367" s="216" t="s">
        <v>139</v>
      </c>
      <c r="E367" s="217" t="s">
        <v>667</v>
      </c>
      <c r="F367" s="218" t="s">
        <v>668</v>
      </c>
      <c r="G367" s="219" t="s">
        <v>220</v>
      </c>
      <c r="H367" s="220">
        <v>1.3</v>
      </c>
      <c r="I367" s="221"/>
      <c r="J367" s="222">
        <f>ROUND(I367*H367,2)</f>
        <v>0</v>
      </c>
      <c r="K367" s="218" t="s">
        <v>240</v>
      </c>
      <c r="L367" s="48"/>
      <c r="M367" s="223" t="s">
        <v>44</v>
      </c>
      <c r="N367" s="224" t="s">
        <v>53</v>
      </c>
      <c r="O367" s="88"/>
      <c r="P367" s="225">
        <f>O367*H367</f>
        <v>0</v>
      </c>
      <c r="Q367" s="225">
        <v>0</v>
      </c>
      <c r="R367" s="225">
        <f>Q367*H367</f>
        <v>0</v>
      </c>
      <c r="S367" s="225">
        <v>0</v>
      </c>
      <c r="T367" s="226">
        <f>S367*H367</f>
        <v>0</v>
      </c>
      <c r="U367" s="42"/>
      <c r="V367" s="42"/>
      <c r="W367" s="42"/>
      <c r="X367" s="42"/>
      <c r="Y367" s="42"/>
      <c r="Z367" s="42"/>
      <c r="AA367" s="42"/>
      <c r="AB367" s="42"/>
      <c r="AC367" s="42"/>
      <c r="AD367" s="42"/>
      <c r="AE367" s="42"/>
      <c r="AR367" s="227" t="s">
        <v>154</v>
      </c>
      <c r="AT367" s="227" t="s">
        <v>139</v>
      </c>
      <c r="AU367" s="227" t="s">
        <v>92</v>
      </c>
      <c r="AY367" s="20" t="s">
        <v>136</v>
      </c>
      <c r="BE367" s="228">
        <f>IF(N367="základní",J367,0)</f>
        <v>0</v>
      </c>
      <c r="BF367" s="228">
        <f>IF(N367="snížená",J367,0)</f>
        <v>0</v>
      </c>
      <c r="BG367" s="228">
        <f>IF(N367="zákl. přenesená",J367,0)</f>
        <v>0</v>
      </c>
      <c r="BH367" s="228">
        <f>IF(N367="sníž. přenesená",J367,0)</f>
        <v>0</v>
      </c>
      <c r="BI367" s="228">
        <f>IF(N367="nulová",J367,0)</f>
        <v>0</v>
      </c>
      <c r="BJ367" s="20" t="s">
        <v>90</v>
      </c>
      <c r="BK367" s="228">
        <f>ROUND(I367*H367,2)</f>
        <v>0</v>
      </c>
      <c r="BL367" s="20" t="s">
        <v>154</v>
      </c>
      <c r="BM367" s="227" t="s">
        <v>669</v>
      </c>
    </row>
    <row r="368" s="2" customFormat="1">
      <c r="A368" s="42"/>
      <c r="B368" s="43"/>
      <c r="C368" s="44"/>
      <c r="D368" s="251" t="s">
        <v>242</v>
      </c>
      <c r="E368" s="44"/>
      <c r="F368" s="252" t="s">
        <v>670</v>
      </c>
      <c r="G368" s="44"/>
      <c r="H368" s="44"/>
      <c r="I368" s="231"/>
      <c r="J368" s="44"/>
      <c r="K368" s="44"/>
      <c r="L368" s="48"/>
      <c r="M368" s="232"/>
      <c r="N368" s="233"/>
      <c r="O368" s="88"/>
      <c r="P368" s="88"/>
      <c r="Q368" s="88"/>
      <c r="R368" s="88"/>
      <c r="S368" s="88"/>
      <c r="T368" s="89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T368" s="20" t="s">
        <v>242</v>
      </c>
      <c r="AU368" s="20" t="s">
        <v>92</v>
      </c>
    </row>
    <row r="369" s="13" customFormat="1">
      <c r="A369" s="13"/>
      <c r="B369" s="234"/>
      <c r="C369" s="235"/>
      <c r="D369" s="229" t="s">
        <v>158</v>
      </c>
      <c r="E369" s="236" t="s">
        <v>44</v>
      </c>
      <c r="F369" s="237" t="s">
        <v>585</v>
      </c>
      <c r="G369" s="235"/>
      <c r="H369" s="238">
        <v>1.3</v>
      </c>
      <c r="I369" s="239"/>
      <c r="J369" s="235"/>
      <c r="K369" s="235"/>
      <c r="L369" s="240"/>
      <c r="M369" s="241"/>
      <c r="N369" s="242"/>
      <c r="O369" s="242"/>
      <c r="P369" s="242"/>
      <c r="Q369" s="242"/>
      <c r="R369" s="242"/>
      <c r="S369" s="242"/>
      <c r="T369" s="243"/>
      <c r="U369" s="13"/>
      <c r="V369" s="13"/>
      <c r="W369" s="13"/>
      <c r="X369" s="13"/>
      <c r="Y369" s="13"/>
      <c r="Z369" s="13"/>
      <c r="AA369" s="13"/>
      <c r="AB369" s="13"/>
      <c r="AC369" s="13"/>
      <c r="AD369" s="13"/>
      <c r="AE369" s="13"/>
      <c r="AT369" s="244" t="s">
        <v>158</v>
      </c>
      <c r="AU369" s="244" t="s">
        <v>92</v>
      </c>
      <c r="AV369" s="13" t="s">
        <v>92</v>
      </c>
      <c r="AW369" s="13" t="s">
        <v>42</v>
      </c>
      <c r="AX369" s="13" t="s">
        <v>90</v>
      </c>
      <c r="AY369" s="244" t="s">
        <v>136</v>
      </c>
    </row>
    <row r="370" s="12" customFormat="1" ht="22.8" customHeight="1">
      <c r="A370" s="12"/>
      <c r="B370" s="200"/>
      <c r="C370" s="201"/>
      <c r="D370" s="202" t="s">
        <v>81</v>
      </c>
      <c r="E370" s="214" t="s">
        <v>554</v>
      </c>
      <c r="F370" s="214" t="s">
        <v>555</v>
      </c>
      <c r="G370" s="201"/>
      <c r="H370" s="201"/>
      <c r="I370" s="204"/>
      <c r="J370" s="215">
        <f>BK370</f>
        <v>0</v>
      </c>
      <c r="K370" s="201"/>
      <c r="L370" s="206"/>
      <c r="M370" s="207"/>
      <c r="N370" s="208"/>
      <c r="O370" s="208"/>
      <c r="P370" s="209">
        <f>SUM(P371:P372)</f>
        <v>0</v>
      </c>
      <c r="Q370" s="208"/>
      <c r="R370" s="209">
        <f>SUM(R371:R372)</f>
        <v>0</v>
      </c>
      <c r="S370" s="208"/>
      <c r="T370" s="210">
        <f>SUM(T371:T372)</f>
        <v>0</v>
      </c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R370" s="211" t="s">
        <v>90</v>
      </c>
      <c r="AT370" s="212" t="s">
        <v>81</v>
      </c>
      <c r="AU370" s="212" t="s">
        <v>90</v>
      </c>
      <c r="AY370" s="211" t="s">
        <v>136</v>
      </c>
      <c r="BK370" s="213">
        <f>SUM(BK371:BK372)</f>
        <v>0</v>
      </c>
    </row>
    <row r="371" s="2" customFormat="1" ht="24.15" customHeight="1">
      <c r="A371" s="42"/>
      <c r="B371" s="43"/>
      <c r="C371" s="216" t="s">
        <v>466</v>
      </c>
      <c r="D371" s="216" t="s">
        <v>139</v>
      </c>
      <c r="E371" s="217" t="s">
        <v>557</v>
      </c>
      <c r="F371" s="218" t="s">
        <v>558</v>
      </c>
      <c r="G371" s="219" t="s">
        <v>322</v>
      </c>
      <c r="H371" s="220">
        <v>72.641999999999996</v>
      </c>
      <c r="I371" s="221"/>
      <c r="J371" s="222">
        <f>ROUND(I371*H371,2)</f>
        <v>0</v>
      </c>
      <c r="K371" s="218" t="s">
        <v>240</v>
      </c>
      <c r="L371" s="48"/>
      <c r="M371" s="223" t="s">
        <v>44</v>
      </c>
      <c r="N371" s="224" t="s">
        <v>53</v>
      </c>
      <c r="O371" s="88"/>
      <c r="P371" s="225">
        <f>O371*H371</f>
        <v>0</v>
      </c>
      <c r="Q371" s="225">
        <v>0</v>
      </c>
      <c r="R371" s="225">
        <f>Q371*H371</f>
        <v>0</v>
      </c>
      <c r="S371" s="225">
        <v>0</v>
      </c>
      <c r="T371" s="226">
        <f>S371*H371</f>
        <v>0</v>
      </c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R371" s="227" t="s">
        <v>154</v>
      </c>
      <c r="AT371" s="227" t="s">
        <v>139</v>
      </c>
      <c r="AU371" s="227" t="s">
        <v>92</v>
      </c>
      <c r="AY371" s="20" t="s">
        <v>136</v>
      </c>
      <c r="BE371" s="228">
        <f>IF(N371="základní",J371,0)</f>
        <v>0</v>
      </c>
      <c r="BF371" s="228">
        <f>IF(N371="snížená",J371,0)</f>
        <v>0</v>
      </c>
      <c r="BG371" s="228">
        <f>IF(N371="zákl. přenesená",J371,0)</f>
        <v>0</v>
      </c>
      <c r="BH371" s="228">
        <f>IF(N371="sníž. přenesená",J371,0)</f>
        <v>0</v>
      </c>
      <c r="BI371" s="228">
        <f>IF(N371="nulová",J371,0)</f>
        <v>0</v>
      </c>
      <c r="BJ371" s="20" t="s">
        <v>90</v>
      </c>
      <c r="BK371" s="228">
        <f>ROUND(I371*H371,2)</f>
        <v>0</v>
      </c>
      <c r="BL371" s="20" t="s">
        <v>154</v>
      </c>
      <c r="BM371" s="227" t="s">
        <v>559</v>
      </c>
    </row>
    <row r="372" s="2" customFormat="1">
      <c r="A372" s="42"/>
      <c r="B372" s="43"/>
      <c r="C372" s="44"/>
      <c r="D372" s="251" t="s">
        <v>242</v>
      </c>
      <c r="E372" s="44"/>
      <c r="F372" s="252" t="s">
        <v>560</v>
      </c>
      <c r="G372" s="44"/>
      <c r="H372" s="44"/>
      <c r="I372" s="231"/>
      <c r="J372" s="44"/>
      <c r="K372" s="44"/>
      <c r="L372" s="48"/>
      <c r="M372" s="288"/>
      <c r="N372" s="289"/>
      <c r="O372" s="290"/>
      <c r="P372" s="290"/>
      <c r="Q372" s="290"/>
      <c r="R372" s="290"/>
      <c r="S372" s="290"/>
      <c r="T372" s="291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T372" s="20" t="s">
        <v>242</v>
      </c>
      <c r="AU372" s="20" t="s">
        <v>92</v>
      </c>
    </row>
    <row r="373" s="2" customFormat="1" ht="6.96" customHeight="1">
      <c r="A373" s="42"/>
      <c r="B373" s="63"/>
      <c r="C373" s="64"/>
      <c r="D373" s="64"/>
      <c r="E373" s="64"/>
      <c r="F373" s="64"/>
      <c r="G373" s="64"/>
      <c r="H373" s="64"/>
      <c r="I373" s="64"/>
      <c r="J373" s="64"/>
      <c r="K373" s="64"/>
      <c r="L373" s="48"/>
      <c r="M373" s="42"/>
      <c r="O373" s="42"/>
      <c r="P373" s="42"/>
      <c r="Q373" s="42"/>
      <c r="R373" s="42"/>
      <c r="S373" s="42"/>
      <c r="T373" s="42"/>
      <c r="U373" s="42"/>
      <c r="V373" s="42"/>
      <c r="W373" s="42"/>
      <c r="X373" s="42"/>
      <c r="Y373" s="42"/>
      <c r="Z373" s="42"/>
      <c r="AA373" s="42"/>
      <c r="AB373" s="42"/>
      <c r="AC373" s="42"/>
      <c r="AD373" s="42"/>
      <c r="AE373" s="42"/>
    </row>
  </sheetData>
  <sheetProtection sheet="1" autoFilter="0" formatColumns="0" formatRows="0" objects="1" scenarios="1" spinCount="100000" saltValue="dezOgE5a+3L1C1IN1vzidDJKlxbcIPB6qPrwwLhRWxCosVG9RJfd53mcgJNu6IEh7q5RCErvr96endxV4MkDJw==" hashValue="AZP+SzcActtRGtNmv4KdOTqEuUX/eGyDr1gJa9d/nbGs17uX20MPt+bUnuAl4XNuwTLE45+mBpuc6vgXVJ+Rcg==" algorithmName="SHA-512" password="CC35"/>
  <autoFilter ref="C92:K372"/>
  <mergeCells count="12">
    <mergeCell ref="E7:H7"/>
    <mergeCell ref="E9:H9"/>
    <mergeCell ref="E11:H11"/>
    <mergeCell ref="E20:H20"/>
    <mergeCell ref="E29:H29"/>
    <mergeCell ref="E50:H50"/>
    <mergeCell ref="E52:H52"/>
    <mergeCell ref="E54:H54"/>
    <mergeCell ref="E81:H81"/>
    <mergeCell ref="E83:H83"/>
    <mergeCell ref="E85:H85"/>
    <mergeCell ref="L2:V2"/>
  </mergeCells>
  <hyperlinks>
    <hyperlink ref="F97" r:id="rId1" display="https://podminky.urs.cz/item/CS_URS_2025_01/113106121"/>
    <hyperlink ref="F100" r:id="rId2" display="https://podminky.urs.cz/item/CS_URS_2025_01/115101201"/>
    <hyperlink ref="F110" r:id="rId3" display="https://podminky.urs.cz/item/CS_URS_2025_01/115101301"/>
    <hyperlink ref="F120" r:id="rId4" display="https://podminky.urs.cz/item/CS_URS_2025_01/121151113"/>
    <hyperlink ref="F130" r:id="rId5" display="https://podminky.urs.cz/item/CS_URS_2025_01/132254204"/>
    <hyperlink ref="F145" r:id="rId6" display="https://podminky.urs.cz/item/CS_URS_2025_01/132354204"/>
    <hyperlink ref="F151" r:id="rId7" display="https://podminky.urs.cz/item/CS_URS_2025_01/151101101"/>
    <hyperlink ref="F162" r:id="rId8" display="https://podminky.urs.cz/item/CS_URS_2025_01/151101111"/>
    <hyperlink ref="F173" r:id="rId9" display="https://podminky.urs.cz/item/CS_URS_2025_01/162451106"/>
    <hyperlink ref="F185" r:id="rId10" display="https://podminky.urs.cz/item/CS_URS_2025_01/162751137"/>
    <hyperlink ref="F192" r:id="rId11" display="https://podminky.urs.cz/item/CS_URS_2025_01/162751139"/>
    <hyperlink ref="F199" r:id="rId12" display="https://podminky.urs.cz/item/CS_URS_2025_01/167151101"/>
    <hyperlink ref="F207" r:id="rId13" display="https://podminky.urs.cz/item/CS_URS_2025_01/171201231"/>
    <hyperlink ref="F215" r:id="rId14" display="https://podminky.urs.cz/item/CS_URS_2025_01/171251201"/>
    <hyperlink ref="F228" r:id="rId15" display="https://podminky.urs.cz/item/CS_URS_2025_01/174151101"/>
    <hyperlink ref="F243" r:id="rId16" display="https://podminky.urs.cz/item/CS_URS_2025_01/175111101"/>
    <hyperlink ref="F261" r:id="rId17" display="https://podminky.urs.cz/item/CS_URS_2025_01/181351103"/>
    <hyperlink ref="F266" r:id="rId18" display="https://podminky.urs.cz/item/CS_URS_2025_01/181411131"/>
    <hyperlink ref="F274" r:id="rId19" display="https://podminky.urs.cz/item/CS_URS_2025_01/359901111"/>
    <hyperlink ref="F284" r:id="rId20" display="https://podminky.urs.cz/item/CS_URS_2025_01/359901211"/>
    <hyperlink ref="F295" r:id="rId21" display="https://podminky.urs.cz/item/CS_URS_2025_01/451573111"/>
    <hyperlink ref="F307" r:id="rId22" display="https://podminky.urs.cz/item/CS_URS_2025_01/561121112"/>
    <hyperlink ref="F312" r:id="rId23" display="https://podminky.urs.cz/item/CS_URS_2025_01/564762111"/>
    <hyperlink ref="F315" r:id="rId24" display="https://podminky.urs.cz/item/CS_URS_2025_01/564851011"/>
    <hyperlink ref="F318" r:id="rId25" display="https://podminky.urs.cz/item/CS_URS_2025_01/596811120"/>
    <hyperlink ref="F322" r:id="rId26" display="https://podminky.urs.cz/item/CS_URS_2025_01/871313123"/>
    <hyperlink ref="F332" r:id="rId27" display="https://podminky.urs.cz/item/CS_URS_2025_01/877310310"/>
    <hyperlink ref="F339" r:id="rId28" display="https://podminky.urs.cz/item/CS_URS_2025_01/894812201"/>
    <hyperlink ref="F342" r:id="rId29" display="https://podminky.urs.cz/item/CS_URS_2025_01/894812202"/>
    <hyperlink ref="F345" r:id="rId30" display="https://podminky.urs.cz/item/CS_URS_2025_01/894812231"/>
    <hyperlink ref="F348" r:id="rId31" display="https://podminky.urs.cz/item/CS_URS_2025_01/894812241"/>
    <hyperlink ref="F351" r:id="rId32" display="https://podminky.urs.cz/item/CS_URS_2025_01/894812249"/>
    <hyperlink ref="F354" r:id="rId33" display="https://podminky.urs.cz/item/CS_URS_2025_01/894812262"/>
    <hyperlink ref="F357" r:id="rId34" display="https://podminky.urs.cz/item/CS_URS_2025_01/899722113"/>
    <hyperlink ref="F368" r:id="rId35" display="https://podminky.urs.cz/item/CS_URS_2025_01/979054441"/>
    <hyperlink ref="F372" r:id="rId36" display="https://podminky.urs.cz/item/CS_URS_2025_01/998276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37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106</v>
      </c>
      <c r="AZ2" s="248" t="s">
        <v>671</v>
      </c>
      <c r="BA2" s="248" t="s">
        <v>672</v>
      </c>
      <c r="BB2" s="248" t="s">
        <v>196</v>
      </c>
      <c r="BC2" s="248" t="s">
        <v>168</v>
      </c>
      <c r="BD2" s="248" t="s">
        <v>92</v>
      </c>
    </row>
    <row r="3" s="1" customFormat="1" ht="6.96" customHeight="1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23"/>
      <c r="AT3" s="20" t="s">
        <v>92</v>
      </c>
      <c r="AZ3" s="248" t="s">
        <v>198</v>
      </c>
      <c r="BA3" s="248" t="s">
        <v>199</v>
      </c>
      <c r="BB3" s="248" t="s">
        <v>200</v>
      </c>
      <c r="BC3" s="248" t="s">
        <v>673</v>
      </c>
      <c r="BD3" s="248" t="s">
        <v>92</v>
      </c>
    </row>
    <row r="4" s="1" customFormat="1" ht="24.96" customHeight="1">
      <c r="B4" s="23"/>
      <c r="D4" s="144" t="s">
        <v>110</v>
      </c>
      <c r="L4" s="23"/>
      <c r="M4" s="145" t="s">
        <v>10</v>
      </c>
      <c r="AT4" s="20" t="s">
        <v>4</v>
      </c>
      <c r="AZ4" s="248" t="s">
        <v>202</v>
      </c>
      <c r="BA4" s="248" t="s">
        <v>203</v>
      </c>
      <c r="BB4" s="248" t="s">
        <v>200</v>
      </c>
      <c r="BC4" s="248" t="s">
        <v>674</v>
      </c>
      <c r="BD4" s="248" t="s">
        <v>92</v>
      </c>
    </row>
    <row r="5" s="1" customFormat="1" ht="6.96" customHeight="1">
      <c r="B5" s="23"/>
      <c r="L5" s="23"/>
      <c r="AZ5" s="248" t="s">
        <v>205</v>
      </c>
      <c r="BA5" s="248" t="s">
        <v>206</v>
      </c>
      <c r="BB5" s="248" t="s">
        <v>200</v>
      </c>
      <c r="BC5" s="248" t="s">
        <v>675</v>
      </c>
      <c r="BD5" s="248" t="s">
        <v>92</v>
      </c>
    </row>
    <row r="6" s="1" customFormat="1" ht="12" customHeight="1">
      <c r="B6" s="23"/>
      <c r="D6" s="146" t="s">
        <v>16</v>
      </c>
      <c r="L6" s="23"/>
      <c r="AZ6" s="248" t="s">
        <v>208</v>
      </c>
      <c r="BA6" s="248" t="s">
        <v>209</v>
      </c>
      <c r="BB6" s="248" t="s">
        <v>200</v>
      </c>
      <c r="BC6" s="248" t="s">
        <v>676</v>
      </c>
      <c r="BD6" s="248" t="s">
        <v>92</v>
      </c>
    </row>
    <row r="7" s="1" customFormat="1" ht="26.25" customHeight="1">
      <c r="B7" s="23"/>
      <c r="E7" s="147" t="str">
        <f>'Rekapitulace stavby'!K6</f>
        <v>Rataje - dostavba kanalizace včetně kanalizačních přípojek a zatrubnění silničního příkopu na západním okraji obce</v>
      </c>
      <c r="F7" s="146"/>
      <c r="G7" s="146"/>
      <c r="H7" s="146"/>
      <c r="L7" s="23"/>
      <c r="AZ7" s="248" t="s">
        <v>211</v>
      </c>
      <c r="BA7" s="248" t="s">
        <v>212</v>
      </c>
      <c r="BB7" s="248" t="s">
        <v>200</v>
      </c>
      <c r="BC7" s="248" t="s">
        <v>677</v>
      </c>
      <c r="BD7" s="248" t="s">
        <v>92</v>
      </c>
    </row>
    <row r="8" s="2" customFormat="1" ht="12" customHeight="1">
      <c r="A8" s="42"/>
      <c r="B8" s="48"/>
      <c r="C8" s="42"/>
      <c r="D8" s="146" t="s">
        <v>111</v>
      </c>
      <c r="E8" s="42"/>
      <c r="F8" s="42"/>
      <c r="G8" s="42"/>
      <c r="H8" s="42"/>
      <c r="I8" s="42"/>
      <c r="J8" s="42"/>
      <c r="K8" s="42"/>
      <c r="L8" s="148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Z8" s="248" t="s">
        <v>214</v>
      </c>
      <c r="BA8" s="248" t="s">
        <v>215</v>
      </c>
      <c r="BB8" s="248" t="s">
        <v>44</v>
      </c>
      <c r="BC8" s="248" t="s">
        <v>678</v>
      </c>
      <c r="BD8" s="248" t="s">
        <v>92</v>
      </c>
    </row>
    <row r="9" s="2" customFormat="1" ht="16.5" customHeight="1">
      <c r="A9" s="42"/>
      <c r="B9" s="48"/>
      <c r="C9" s="42"/>
      <c r="D9" s="42"/>
      <c r="E9" s="149" t="s">
        <v>679</v>
      </c>
      <c r="F9" s="42"/>
      <c r="G9" s="42"/>
      <c r="H9" s="42"/>
      <c r="I9" s="42"/>
      <c r="J9" s="42"/>
      <c r="K9" s="42"/>
      <c r="L9" s="148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Z9" s="248" t="s">
        <v>218</v>
      </c>
      <c r="BA9" s="248" t="s">
        <v>219</v>
      </c>
      <c r="BB9" s="248" t="s">
        <v>220</v>
      </c>
      <c r="BC9" s="248" t="s">
        <v>680</v>
      </c>
      <c r="BD9" s="248" t="s">
        <v>92</v>
      </c>
    </row>
    <row r="10" s="2" customFormat="1">
      <c r="A10" s="42"/>
      <c r="B10" s="48"/>
      <c r="C10" s="42"/>
      <c r="D10" s="42"/>
      <c r="E10" s="42"/>
      <c r="F10" s="42"/>
      <c r="G10" s="42"/>
      <c r="H10" s="42"/>
      <c r="I10" s="42"/>
      <c r="J10" s="42"/>
      <c r="K10" s="42"/>
      <c r="L10" s="148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="2" customFormat="1" ht="12" customHeight="1">
      <c r="A11" s="42"/>
      <c r="B11" s="48"/>
      <c r="C11" s="42"/>
      <c r="D11" s="146" t="s">
        <v>18</v>
      </c>
      <c r="E11" s="42"/>
      <c r="F11" s="137" t="s">
        <v>19</v>
      </c>
      <c r="G11" s="42"/>
      <c r="H11" s="42"/>
      <c r="I11" s="146" t="s">
        <v>20</v>
      </c>
      <c r="J11" s="137" t="s">
        <v>44</v>
      </c>
      <c r="K11" s="42"/>
      <c r="L11" s="148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="2" customFormat="1" ht="12" customHeight="1">
      <c r="A12" s="42"/>
      <c r="B12" s="48"/>
      <c r="C12" s="42"/>
      <c r="D12" s="146" t="s">
        <v>22</v>
      </c>
      <c r="E12" s="42"/>
      <c r="F12" s="137" t="s">
        <v>23</v>
      </c>
      <c r="G12" s="42"/>
      <c r="H12" s="42"/>
      <c r="I12" s="146" t="s">
        <v>24</v>
      </c>
      <c r="J12" s="150" t="str">
        <f>'Rekapitulace stavby'!AN8</f>
        <v>11. 3. 2025</v>
      </c>
      <c r="K12" s="42"/>
      <c r="L12" s="148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="2" customFormat="1" ht="10.8" customHeight="1">
      <c r="A13" s="42"/>
      <c r="B13" s="48"/>
      <c r="C13" s="42"/>
      <c r="D13" s="42"/>
      <c r="E13" s="42"/>
      <c r="F13" s="42"/>
      <c r="G13" s="42"/>
      <c r="H13" s="42"/>
      <c r="I13" s="42"/>
      <c r="J13" s="42"/>
      <c r="K13" s="42"/>
      <c r="L13" s="148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="2" customFormat="1" ht="12" customHeight="1">
      <c r="A14" s="42"/>
      <c r="B14" s="48"/>
      <c r="C14" s="42"/>
      <c r="D14" s="146" t="s">
        <v>30</v>
      </c>
      <c r="E14" s="42"/>
      <c r="F14" s="42"/>
      <c r="G14" s="42"/>
      <c r="H14" s="42"/>
      <c r="I14" s="146" t="s">
        <v>31</v>
      </c>
      <c r="J14" s="137" t="s">
        <v>32</v>
      </c>
      <c r="K14" s="42"/>
      <c r="L14" s="148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="2" customFormat="1" ht="18" customHeight="1">
      <c r="A15" s="42"/>
      <c r="B15" s="48"/>
      <c r="C15" s="42"/>
      <c r="D15" s="42"/>
      <c r="E15" s="137" t="s">
        <v>33</v>
      </c>
      <c r="F15" s="42"/>
      <c r="G15" s="42"/>
      <c r="H15" s="42"/>
      <c r="I15" s="146" t="s">
        <v>34</v>
      </c>
      <c r="J15" s="137" t="s">
        <v>35</v>
      </c>
      <c r="K15" s="42"/>
      <c r="L15" s="148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="2" customFormat="1" ht="6.96" customHeight="1">
      <c r="A16" s="42"/>
      <c r="B16" s="48"/>
      <c r="C16" s="42"/>
      <c r="D16" s="42"/>
      <c r="E16" s="42"/>
      <c r="F16" s="42"/>
      <c r="G16" s="42"/>
      <c r="H16" s="42"/>
      <c r="I16" s="42"/>
      <c r="J16" s="42"/>
      <c r="K16" s="42"/>
      <c r="L16" s="148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="2" customFormat="1" ht="12" customHeight="1">
      <c r="A17" s="42"/>
      <c r="B17" s="48"/>
      <c r="C17" s="42"/>
      <c r="D17" s="146" t="s">
        <v>36</v>
      </c>
      <c r="E17" s="42"/>
      <c r="F17" s="42"/>
      <c r="G17" s="42"/>
      <c r="H17" s="42"/>
      <c r="I17" s="146" t="s">
        <v>31</v>
      </c>
      <c r="J17" s="36" t="str">
        <f>'Rekapitulace stavby'!AN13</f>
        <v>Vyplň údaj</v>
      </c>
      <c r="K17" s="42"/>
      <c r="L17" s="148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="2" customFormat="1" ht="18" customHeight="1">
      <c r="A18" s="42"/>
      <c r="B18" s="48"/>
      <c r="C18" s="42"/>
      <c r="D18" s="42"/>
      <c r="E18" s="36" t="str">
        <f>'Rekapitulace stavby'!E14</f>
        <v>Vyplň údaj</v>
      </c>
      <c r="F18" s="137"/>
      <c r="G18" s="137"/>
      <c r="H18" s="137"/>
      <c r="I18" s="146" t="s">
        <v>34</v>
      </c>
      <c r="J18" s="36" t="str">
        <f>'Rekapitulace stavby'!AN14</f>
        <v>Vyplň údaj</v>
      </c>
      <c r="K18" s="42"/>
      <c r="L18" s="148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="2" customFormat="1" ht="6.96" customHeight="1">
      <c r="A19" s="42"/>
      <c r="B19" s="48"/>
      <c r="C19" s="42"/>
      <c r="D19" s="42"/>
      <c r="E19" s="42"/>
      <c r="F19" s="42"/>
      <c r="G19" s="42"/>
      <c r="H19" s="42"/>
      <c r="I19" s="42"/>
      <c r="J19" s="42"/>
      <c r="K19" s="42"/>
      <c r="L19" s="148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="2" customFormat="1" ht="12" customHeight="1">
      <c r="A20" s="42"/>
      <c r="B20" s="48"/>
      <c r="C20" s="42"/>
      <c r="D20" s="146" t="s">
        <v>38</v>
      </c>
      <c r="E20" s="42"/>
      <c r="F20" s="42"/>
      <c r="G20" s="42"/>
      <c r="H20" s="42"/>
      <c r="I20" s="146" t="s">
        <v>31</v>
      </c>
      <c r="J20" s="137" t="s">
        <v>39</v>
      </c>
      <c r="K20" s="42"/>
      <c r="L20" s="148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="2" customFormat="1" ht="18" customHeight="1">
      <c r="A21" s="42"/>
      <c r="B21" s="48"/>
      <c r="C21" s="42"/>
      <c r="D21" s="42"/>
      <c r="E21" s="137" t="s">
        <v>40</v>
      </c>
      <c r="F21" s="42"/>
      <c r="G21" s="42"/>
      <c r="H21" s="42"/>
      <c r="I21" s="146" t="s">
        <v>34</v>
      </c>
      <c r="J21" s="137" t="s">
        <v>41</v>
      </c>
      <c r="K21" s="42"/>
      <c r="L21" s="148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="2" customFormat="1" ht="6.96" customHeight="1">
      <c r="A22" s="42"/>
      <c r="B22" s="48"/>
      <c r="C22" s="42"/>
      <c r="D22" s="42"/>
      <c r="E22" s="42"/>
      <c r="F22" s="42"/>
      <c r="G22" s="42"/>
      <c r="H22" s="42"/>
      <c r="I22" s="42"/>
      <c r="J22" s="42"/>
      <c r="K22" s="42"/>
      <c r="L22" s="148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="2" customFormat="1" ht="12" customHeight="1">
      <c r="A23" s="42"/>
      <c r="B23" s="48"/>
      <c r="C23" s="42"/>
      <c r="D23" s="146" t="s">
        <v>43</v>
      </c>
      <c r="E23" s="42"/>
      <c r="F23" s="42"/>
      <c r="G23" s="42"/>
      <c r="H23" s="42"/>
      <c r="I23" s="146" t="s">
        <v>31</v>
      </c>
      <c r="J23" s="137" t="s">
        <v>44</v>
      </c>
      <c r="K23" s="42"/>
      <c r="L23" s="148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="2" customFormat="1" ht="18" customHeight="1">
      <c r="A24" s="42"/>
      <c r="B24" s="48"/>
      <c r="C24" s="42"/>
      <c r="D24" s="42"/>
      <c r="E24" s="137" t="s">
        <v>45</v>
      </c>
      <c r="F24" s="42"/>
      <c r="G24" s="42"/>
      <c r="H24" s="42"/>
      <c r="I24" s="146" t="s">
        <v>34</v>
      </c>
      <c r="J24" s="137" t="s">
        <v>44</v>
      </c>
      <c r="K24" s="42"/>
      <c r="L24" s="148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="2" customFormat="1" ht="6.96" customHeight="1">
      <c r="A25" s="42"/>
      <c r="B25" s="48"/>
      <c r="C25" s="42"/>
      <c r="D25" s="42"/>
      <c r="E25" s="42"/>
      <c r="F25" s="42"/>
      <c r="G25" s="42"/>
      <c r="H25" s="42"/>
      <c r="I25" s="42"/>
      <c r="J25" s="42"/>
      <c r="K25" s="42"/>
      <c r="L25" s="148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="2" customFormat="1" ht="12" customHeight="1">
      <c r="A26" s="42"/>
      <c r="B26" s="48"/>
      <c r="C26" s="42"/>
      <c r="D26" s="146" t="s">
        <v>46</v>
      </c>
      <c r="E26" s="42"/>
      <c r="F26" s="42"/>
      <c r="G26" s="42"/>
      <c r="H26" s="42"/>
      <c r="I26" s="42"/>
      <c r="J26" s="42"/>
      <c r="K26" s="42"/>
      <c r="L26" s="148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="8" customFormat="1" ht="16.5" customHeight="1">
      <c r="A27" s="151"/>
      <c r="B27" s="152"/>
      <c r="C27" s="151"/>
      <c r="D27" s="151"/>
      <c r="E27" s="153" t="s">
        <v>44</v>
      </c>
      <c r="F27" s="153"/>
      <c r="G27" s="153"/>
      <c r="H27" s="153"/>
      <c r="I27" s="151"/>
      <c r="J27" s="151"/>
      <c r="K27" s="151"/>
      <c r="L27" s="154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</row>
    <row r="28" s="2" customFormat="1" ht="6.96" customHeight="1">
      <c r="A28" s="42"/>
      <c r="B28" s="48"/>
      <c r="C28" s="42"/>
      <c r="D28" s="42"/>
      <c r="E28" s="42"/>
      <c r="F28" s="42"/>
      <c r="G28" s="42"/>
      <c r="H28" s="42"/>
      <c r="I28" s="42"/>
      <c r="J28" s="42"/>
      <c r="K28" s="42"/>
      <c r="L28" s="148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="2" customFormat="1" ht="6.96" customHeight="1">
      <c r="A29" s="42"/>
      <c r="B29" s="48"/>
      <c r="C29" s="42"/>
      <c r="D29" s="155"/>
      <c r="E29" s="155"/>
      <c r="F29" s="155"/>
      <c r="G29" s="155"/>
      <c r="H29" s="155"/>
      <c r="I29" s="155"/>
      <c r="J29" s="155"/>
      <c r="K29" s="155"/>
      <c r="L29" s="148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</row>
    <row r="30" s="2" customFormat="1" ht="25.44" customHeight="1">
      <c r="A30" s="42"/>
      <c r="B30" s="48"/>
      <c r="C30" s="42"/>
      <c r="D30" s="156" t="s">
        <v>48</v>
      </c>
      <c r="E30" s="42"/>
      <c r="F30" s="42"/>
      <c r="G30" s="42"/>
      <c r="H30" s="42"/>
      <c r="I30" s="42"/>
      <c r="J30" s="157">
        <f>ROUND(J88, 2)</f>
        <v>0</v>
      </c>
      <c r="K30" s="42"/>
      <c r="L30" s="148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="2" customFormat="1" ht="6.96" customHeight="1">
      <c r="A31" s="42"/>
      <c r="B31" s="48"/>
      <c r="C31" s="42"/>
      <c r="D31" s="155"/>
      <c r="E31" s="155"/>
      <c r="F31" s="155"/>
      <c r="G31" s="155"/>
      <c r="H31" s="155"/>
      <c r="I31" s="155"/>
      <c r="J31" s="155"/>
      <c r="K31" s="155"/>
      <c r="L31" s="148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="2" customFormat="1" ht="14.4" customHeight="1">
      <c r="A32" s="42"/>
      <c r="B32" s="48"/>
      <c r="C32" s="42"/>
      <c r="D32" s="42"/>
      <c r="E32" s="42"/>
      <c r="F32" s="158" t="s">
        <v>50</v>
      </c>
      <c r="G32" s="42"/>
      <c r="H32" s="42"/>
      <c r="I32" s="158" t="s">
        <v>49</v>
      </c>
      <c r="J32" s="158" t="s">
        <v>51</v>
      </c>
      <c r="K32" s="42"/>
      <c r="L32" s="148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="2" customFormat="1" ht="14.4" customHeight="1">
      <c r="A33" s="42"/>
      <c r="B33" s="48"/>
      <c r="C33" s="42"/>
      <c r="D33" s="159" t="s">
        <v>52</v>
      </c>
      <c r="E33" s="146" t="s">
        <v>53</v>
      </c>
      <c r="F33" s="160">
        <f>ROUND((SUM(BE88:BE358)),  2)</f>
        <v>0</v>
      </c>
      <c r="G33" s="42"/>
      <c r="H33" s="42"/>
      <c r="I33" s="161">
        <v>0.20999999999999999</v>
      </c>
      <c r="J33" s="160">
        <f>ROUND(((SUM(BE88:BE358))*I33),  2)</f>
        <v>0</v>
      </c>
      <c r="K33" s="42"/>
      <c r="L33" s="148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="2" customFormat="1" ht="14.4" customHeight="1">
      <c r="A34" s="42"/>
      <c r="B34" s="48"/>
      <c r="C34" s="42"/>
      <c r="D34" s="42"/>
      <c r="E34" s="146" t="s">
        <v>54</v>
      </c>
      <c r="F34" s="160">
        <f>ROUND((SUM(BF88:BF358)),  2)</f>
        <v>0</v>
      </c>
      <c r="G34" s="42"/>
      <c r="H34" s="42"/>
      <c r="I34" s="161">
        <v>0.12</v>
      </c>
      <c r="J34" s="160">
        <f>ROUND(((SUM(BF88:BF358))*I34),  2)</f>
        <v>0</v>
      </c>
      <c r="K34" s="42"/>
      <c r="L34" s="148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hidden="1" s="2" customFormat="1" ht="14.4" customHeight="1">
      <c r="A35" s="42"/>
      <c r="B35" s="48"/>
      <c r="C35" s="42"/>
      <c r="D35" s="42"/>
      <c r="E35" s="146" t="s">
        <v>55</v>
      </c>
      <c r="F35" s="160">
        <f>ROUND((SUM(BG88:BG358)),  2)</f>
        <v>0</v>
      </c>
      <c r="G35" s="42"/>
      <c r="H35" s="42"/>
      <c r="I35" s="161">
        <v>0.20999999999999999</v>
      </c>
      <c r="J35" s="160">
        <f>0</f>
        <v>0</v>
      </c>
      <c r="K35" s="42"/>
      <c r="L35" s="148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hidden="1" s="2" customFormat="1" ht="14.4" customHeight="1">
      <c r="A36" s="42"/>
      <c r="B36" s="48"/>
      <c r="C36" s="42"/>
      <c r="D36" s="42"/>
      <c r="E36" s="146" t="s">
        <v>56</v>
      </c>
      <c r="F36" s="160">
        <f>ROUND((SUM(BH88:BH358)),  2)</f>
        <v>0</v>
      </c>
      <c r="G36" s="42"/>
      <c r="H36" s="42"/>
      <c r="I36" s="161">
        <v>0.12</v>
      </c>
      <c r="J36" s="160">
        <f>0</f>
        <v>0</v>
      </c>
      <c r="K36" s="42"/>
      <c r="L36" s="148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hidden="1" s="2" customFormat="1" ht="14.4" customHeight="1">
      <c r="A37" s="42"/>
      <c r="B37" s="48"/>
      <c r="C37" s="42"/>
      <c r="D37" s="42"/>
      <c r="E37" s="146" t="s">
        <v>57</v>
      </c>
      <c r="F37" s="160">
        <f>ROUND((SUM(BI88:BI358)),  2)</f>
        <v>0</v>
      </c>
      <c r="G37" s="42"/>
      <c r="H37" s="42"/>
      <c r="I37" s="161">
        <v>0</v>
      </c>
      <c r="J37" s="160">
        <f>0</f>
        <v>0</v>
      </c>
      <c r="K37" s="42"/>
      <c r="L37" s="148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s="2" customFormat="1" ht="6.96" customHeight="1">
      <c r="A38" s="42"/>
      <c r="B38" s="48"/>
      <c r="C38" s="42"/>
      <c r="D38" s="42"/>
      <c r="E38" s="42"/>
      <c r="F38" s="42"/>
      <c r="G38" s="42"/>
      <c r="H38" s="42"/>
      <c r="I38" s="42"/>
      <c r="J38" s="42"/>
      <c r="K38" s="42"/>
      <c r="L38" s="148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s="2" customFormat="1" ht="25.44" customHeight="1">
      <c r="A39" s="42"/>
      <c r="B39" s="48"/>
      <c r="C39" s="162"/>
      <c r="D39" s="163" t="s">
        <v>58</v>
      </c>
      <c r="E39" s="164"/>
      <c r="F39" s="164"/>
      <c r="G39" s="165" t="s">
        <v>59</v>
      </c>
      <c r="H39" s="166" t="s">
        <v>60</v>
      </c>
      <c r="I39" s="164"/>
      <c r="J39" s="167">
        <f>SUM(J30:J37)</f>
        <v>0</v>
      </c>
      <c r="K39" s="168"/>
      <c r="L39" s="148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="2" customFormat="1" ht="14.4" customHeight="1">
      <c r="A40" s="42"/>
      <c r="B40" s="169"/>
      <c r="C40" s="170"/>
      <c r="D40" s="170"/>
      <c r="E40" s="170"/>
      <c r="F40" s="170"/>
      <c r="G40" s="170"/>
      <c r="H40" s="170"/>
      <c r="I40" s="170"/>
      <c r="J40" s="170"/>
      <c r="K40" s="170"/>
      <c r="L40" s="148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4" s="2" customFormat="1" ht="6.96" customHeight="1">
      <c r="A44" s="42"/>
      <c r="B44" s="171"/>
      <c r="C44" s="172"/>
      <c r="D44" s="172"/>
      <c r="E44" s="172"/>
      <c r="F44" s="172"/>
      <c r="G44" s="172"/>
      <c r="H44" s="172"/>
      <c r="I44" s="172"/>
      <c r="J44" s="172"/>
      <c r="K44" s="172"/>
      <c r="L44" s="148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</row>
    <row r="45" s="2" customFormat="1" ht="24.96" customHeight="1">
      <c r="A45" s="42"/>
      <c r="B45" s="43"/>
      <c r="C45" s="26" t="s">
        <v>113</v>
      </c>
      <c r="D45" s="44"/>
      <c r="E45" s="44"/>
      <c r="F45" s="44"/>
      <c r="G45" s="44"/>
      <c r="H45" s="44"/>
      <c r="I45" s="44"/>
      <c r="J45" s="44"/>
      <c r="K45" s="44"/>
      <c r="L45" s="148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</row>
    <row r="46" s="2" customFormat="1" ht="6.96" customHeight="1">
      <c r="A46" s="42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148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="2" customFormat="1" ht="12" customHeight="1">
      <c r="A47" s="42"/>
      <c r="B47" s="43"/>
      <c r="C47" s="35" t="s">
        <v>16</v>
      </c>
      <c r="D47" s="44"/>
      <c r="E47" s="44"/>
      <c r="F47" s="44"/>
      <c r="G47" s="44"/>
      <c r="H47" s="44"/>
      <c r="I47" s="44"/>
      <c r="J47" s="44"/>
      <c r="K47" s="44"/>
      <c r="L47" s="148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="2" customFormat="1" ht="26.25" customHeight="1">
      <c r="A48" s="42"/>
      <c r="B48" s="43"/>
      <c r="C48" s="44"/>
      <c r="D48" s="44"/>
      <c r="E48" s="173" t="str">
        <f>E7</f>
        <v>Rataje - dostavba kanalizace včetně kanalizačních přípojek a zatrubnění silničního příkopu na západním okraji obce</v>
      </c>
      <c r="F48" s="35"/>
      <c r="G48" s="35"/>
      <c r="H48" s="35"/>
      <c r="I48" s="44"/>
      <c r="J48" s="44"/>
      <c r="K48" s="44"/>
      <c r="L48" s="148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="2" customFormat="1" ht="12" customHeight="1">
      <c r="A49" s="42"/>
      <c r="B49" s="43"/>
      <c r="C49" s="35" t="s">
        <v>111</v>
      </c>
      <c r="D49" s="44"/>
      <c r="E49" s="44"/>
      <c r="F49" s="44"/>
      <c r="G49" s="44"/>
      <c r="H49" s="44"/>
      <c r="I49" s="44"/>
      <c r="J49" s="44"/>
      <c r="K49" s="44"/>
      <c r="L49" s="148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="2" customFormat="1" ht="16.5" customHeight="1">
      <c r="A50" s="42"/>
      <c r="B50" s="43"/>
      <c r="C50" s="44"/>
      <c r="D50" s="44"/>
      <c r="E50" s="73" t="str">
        <f>E9</f>
        <v>SO-02 - Přeložka dešťové kanalizace</v>
      </c>
      <c r="F50" s="44"/>
      <c r="G50" s="44"/>
      <c r="H50" s="44"/>
      <c r="I50" s="44"/>
      <c r="J50" s="44"/>
      <c r="K50" s="44"/>
      <c r="L50" s="148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="2" customFormat="1" ht="6.96" customHeight="1">
      <c r="A51" s="42"/>
      <c r="B51" s="43"/>
      <c r="C51" s="44"/>
      <c r="D51" s="44"/>
      <c r="E51" s="44"/>
      <c r="F51" s="44"/>
      <c r="G51" s="44"/>
      <c r="H51" s="44"/>
      <c r="I51" s="44"/>
      <c r="J51" s="44"/>
      <c r="K51" s="44"/>
      <c r="L51" s="148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</row>
    <row r="52" s="2" customFormat="1" ht="12" customHeight="1">
      <c r="A52" s="42"/>
      <c r="B52" s="43"/>
      <c r="C52" s="35" t="s">
        <v>22</v>
      </c>
      <c r="D52" s="44"/>
      <c r="E52" s="44"/>
      <c r="F52" s="30" t="str">
        <f>F12</f>
        <v>Rataje</v>
      </c>
      <c r="G52" s="44"/>
      <c r="H52" s="44"/>
      <c r="I52" s="35" t="s">
        <v>24</v>
      </c>
      <c r="J52" s="76" t="str">
        <f>IF(J12="","",J12)</f>
        <v>11. 3. 2025</v>
      </c>
      <c r="K52" s="44"/>
      <c r="L52" s="148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="2" customFormat="1" ht="6.96" customHeight="1">
      <c r="A53" s="42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148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="2" customFormat="1" ht="15.15" customHeight="1">
      <c r="A54" s="42"/>
      <c r="B54" s="43"/>
      <c r="C54" s="35" t="s">
        <v>30</v>
      </c>
      <c r="D54" s="44"/>
      <c r="E54" s="44"/>
      <c r="F54" s="30" t="str">
        <f>E15</f>
        <v>Obec Rataje</v>
      </c>
      <c r="G54" s="44"/>
      <c r="H54" s="44"/>
      <c r="I54" s="35" t="s">
        <v>38</v>
      </c>
      <c r="J54" s="40" t="str">
        <f>E21</f>
        <v>VAK projekt s.r.o.</v>
      </c>
      <c r="K54" s="44"/>
      <c r="L54" s="148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="2" customFormat="1" ht="25.65" customHeight="1">
      <c r="A55" s="42"/>
      <c r="B55" s="43"/>
      <c r="C55" s="35" t="s">
        <v>36</v>
      </c>
      <c r="D55" s="44"/>
      <c r="E55" s="44"/>
      <c r="F55" s="30" t="str">
        <f>IF(E18="","",E18)</f>
        <v>Vyplň údaj</v>
      </c>
      <c r="G55" s="44"/>
      <c r="H55" s="44"/>
      <c r="I55" s="35" t="s">
        <v>43</v>
      </c>
      <c r="J55" s="40" t="str">
        <f>E24</f>
        <v>Ing. Martina Zamlinská</v>
      </c>
      <c r="K55" s="44"/>
      <c r="L55" s="148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="2" customFormat="1" ht="10.32" customHeight="1">
      <c r="A56" s="42"/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148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="2" customFormat="1" ht="29.28" customHeight="1">
      <c r="A57" s="42"/>
      <c r="B57" s="43"/>
      <c r="C57" s="174" t="s">
        <v>114</v>
      </c>
      <c r="D57" s="175"/>
      <c r="E57" s="175"/>
      <c r="F57" s="175"/>
      <c r="G57" s="175"/>
      <c r="H57" s="175"/>
      <c r="I57" s="175"/>
      <c r="J57" s="176" t="s">
        <v>115</v>
      </c>
      <c r="K57" s="175"/>
      <c r="L57" s="148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="2" customFormat="1" ht="10.32" customHeight="1">
      <c r="A58" s="42"/>
      <c r="B58" s="43"/>
      <c r="C58" s="44"/>
      <c r="D58" s="44"/>
      <c r="E58" s="44"/>
      <c r="F58" s="44"/>
      <c r="G58" s="44"/>
      <c r="H58" s="44"/>
      <c r="I58" s="44"/>
      <c r="J58" s="44"/>
      <c r="K58" s="44"/>
      <c r="L58" s="148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="2" customFormat="1" ht="22.8" customHeight="1">
      <c r="A59" s="42"/>
      <c r="B59" s="43"/>
      <c r="C59" s="177" t="s">
        <v>80</v>
      </c>
      <c r="D59" s="44"/>
      <c r="E59" s="44"/>
      <c r="F59" s="44"/>
      <c r="G59" s="44"/>
      <c r="H59" s="44"/>
      <c r="I59" s="44"/>
      <c r="J59" s="106">
        <f>J88</f>
        <v>0</v>
      </c>
      <c r="K59" s="44"/>
      <c r="L59" s="148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U59" s="20" t="s">
        <v>116</v>
      </c>
    </row>
    <row r="60" s="9" customFormat="1" ht="24.96" customHeight="1">
      <c r="A60" s="9"/>
      <c r="B60" s="178"/>
      <c r="C60" s="179"/>
      <c r="D60" s="180" t="s">
        <v>224</v>
      </c>
      <c r="E60" s="181"/>
      <c r="F60" s="181"/>
      <c r="G60" s="181"/>
      <c r="H60" s="181"/>
      <c r="I60" s="181"/>
      <c r="J60" s="182">
        <f>J89</f>
        <v>0</v>
      </c>
      <c r="K60" s="179"/>
      <c r="L60" s="18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84"/>
      <c r="C61" s="129"/>
      <c r="D61" s="185" t="s">
        <v>225</v>
      </c>
      <c r="E61" s="186"/>
      <c r="F61" s="186"/>
      <c r="G61" s="186"/>
      <c r="H61" s="186"/>
      <c r="I61" s="186"/>
      <c r="J61" s="187">
        <f>J90</f>
        <v>0</v>
      </c>
      <c r="K61" s="129"/>
      <c r="L61" s="18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84"/>
      <c r="C62" s="129"/>
      <c r="D62" s="185" t="s">
        <v>226</v>
      </c>
      <c r="E62" s="186"/>
      <c r="F62" s="186"/>
      <c r="G62" s="186"/>
      <c r="H62" s="186"/>
      <c r="I62" s="186"/>
      <c r="J62" s="187">
        <f>J231</f>
        <v>0</v>
      </c>
      <c r="K62" s="129"/>
      <c r="L62" s="18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84"/>
      <c r="C63" s="129"/>
      <c r="D63" s="185" t="s">
        <v>227</v>
      </c>
      <c r="E63" s="186"/>
      <c r="F63" s="186"/>
      <c r="G63" s="186"/>
      <c r="H63" s="186"/>
      <c r="I63" s="186"/>
      <c r="J63" s="187">
        <f>J242</f>
        <v>0</v>
      </c>
      <c r="K63" s="129"/>
      <c r="L63" s="18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84"/>
      <c r="C64" s="129"/>
      <c r="D64" s="185" t="s">
        <v>228</v>
      </c>
      <c r="E64" s="186"/>
      <c r="F64" s="186"/>
      <c r="G64" s="186"/>
      <c r="H64" s="186"/>
      <c r="I64" s="186"/>
      <c r="J64" s="187">
        <f>J261</f>
        <v>0</v>
      </c>
      <c r="K64" s="129"/>
      <c r="L64" s="18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84"/>
      <c r="C65" s="129"/>
      <c r="D65" s="185" t="s">
        <v>229</v>
      </c>
      <c r="E65" s="186"/>
      <c r="F65" s="186"/>
      <c r="G65" s="186"/>
      <c r="H65" s="186"/>
      <c r="I65" s="186"/>
      <c r="J65" s="187">
        <f>J270</f>
        <v>0</v>
      </c>
      <c r="K65" s="129"/>
      <c r="L65" s="18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4"/>
      <c r="C66" s="129"/>
      <c r="D66" s="185" t="s">
        <v>580</v>
      </c>
      <c r="E66" s="186"/>
      <c r="F66" s="186"/>
      <c r="G66" s="186"/>
      <c r="H66" s="186"/>
      <c r="I66" s="186"/>
      <c r="J66" s="187">
        <f>J333</f>
        <v>0</v>
      </c>
      <c r="K66" s="129"/>
      <c r="L66" s="18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4"/>
      <c r="C67" s="129"/>
      <c r="D67" s="185" t="s">
        <v>230</v>
      </c>
      <c r="E67" s="186"/>
      <c r="F67" s="186"/>
      <c r="G67" s="186"/>
      <c r="H67" s="186"/>
      <c r="I67" s="186"/>
      <c r="J67" s="187">
        <f>J348</f>
        <v>0</v>
      </c>
      <c r="K67" s="129"/>
      <c r="L67" s="18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4"/>
      <c r="C68" s="129"/>
      <c r="D68" s="185" t="s">
        <v>231</v>
      </c>
      <c r="E68" s="186"/>
      <c r="F68" s="186"/>
      <c r="G68" s="186"/>
      <c r="H68" s="186"/>
      <c r="I68" s="186"/>
      <c r="J68" s="187">
        <f>J356</f>
        <v>0</v>
      </c>
      <c r="K68" s="129"/>
      <c r="L68" s="18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2" customFormat="1" ht="21.84" customHeight="1">
      <c r="A69" s="42"/>
      <c r="B69" s="43"/>
      <c r="C69" s="44"/>
      <c r="D69" s="44"/>
      <c r="E69" s="44"/>
      <c r="F69" s="44"/>
      <c r="G69" s="44"/>
      <c r="H69" s="44"/>
      <c r="I69" s="44"/>
      <c r="J69" s="44"/>
      <c r="K69" s="44"/>
      <c r="L69" s="148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</row>
    <row r="70" s="2" customFormat="1" ht="6.96" customHeight="1">
      <c r="A70" s="42"/>
      <c r="B70" s="63"/>
      <c r="C70" s="64"/>
      <c r="D70" s="64"/>
      <c r="E70" s="64"/>
      <c r="F70" s="64"/>
      <c r="G70" s="64"/>
      <c r="H70" s="64"/>
      <c r="I70" s="64"/>
      <c r="J70" s="64"/>
      <c r="K70" s="64"/>
      <c r="L70" s="148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</row>
    <row r="74" s="2" customFormat="1" ht="6.96" customHeight="1">
      <c r="A74" s="42"/>
      <c r="B74" s="65"/>
      <c r="C74" s="66"/>
      <c r="D74" s="66"/>
      <c r="E74" s="66"/>
      <c r="F74" s="66"/>
      <c r="G74" s="66"/>
      <c r="H74" s="66"/>
      <c r="I74" s="66"/>
      <c r="J74" s="66"/>
      <c r="K74" s="66"/>
      <c r="L74" s="148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</row>
    <row r="75" s="2" customFormat="1" ht="24.96" customHeight="1">
      <c r="A75" s="42"/>
      <c r="B75" s="43"/>
      <c r="C75" s="26" t="s">
        <v>121</v>
      </c>
      <c r="D75" s="44"/>
      <c r="E75" s="44"/>
      <c r="F75" s="44"/>
      <c r="G75" s="44"/>
      <c r="H75" s="44"/>
      <c r="I75" s="44"/>
      <c r="J75" s="44"/>
      <c r="K75" s="44"/>
      <c r="L75" s="148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</row>
    <row r="76" s="2" customFormat="1" ht="6.96" customHeight="1">
      <c r="A76" s="42"/>
      <c r="B76" s="43"/>
      <c r="C76" s="44"/>
      <c r="D76" s="44"/>
      <c r="E76" s="44"/>
      <c r="F76" s="44"/>
      <c r="G76" s="44"/>
      <c r="H76" s="44"/>
      <c r="I76" s="44"/>
      <c r="J76" s="44"/>
      <c r="K76" s="44"/>
      <c r="L76" s="148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</row>
    <row r="77" s="2" customFormat="1" ht="12" customHeight="1">
      <c r="A77" s="42"/>
      <c r="B77" s="43"/>
      <c r="C77" s="35" t="s">
        <v>16</v>
      </c>
      <c r="D77" s="44"/>
      <c r="E77" s="44"/>
      <c r="F77" s="44"/>
      <c r="G77" s="44"/>
      <c r="H77" s="44"/>
      <c r="I77" s="44"/>
      <c r="J77" s="44"/>
      <c r="K77" s="44"/>
      <c r="L77" s="148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</row>
    <row r="78" s="2" customFormat="1" ht="26.25" customHeight="1">
      <c r="A78" s="42"/>
      <c r="B78" s="43"/>
      <c r="C78" s="44"/>
      <c r="D78" s="44"/>
      <c r="E78" s="173" t="str">
        <f>E7</f>
        <v>Rataje - dostavba kanalizace včetně kanalizačních přípojek a zatrubnění silničního příkopu na západním okraji obce</v>
      </c>
      <c r="F78" s="35"/>
      <c r="G78" s="35"/>
      <c r="H78" s="35"/>
      <c r="I78" s="44"/>
      <c r="J78" s="44"/>
      <c r="K78" s="44"/>
      <c r="L78" s="148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</row>
    <row r="79" s="2" customFormat="1" ht="12" customHeight="1">
      <c r="A79" s="42"/>
      <c r="B79" s="43"/>
      <c r="C79" s="35" t="s">
        <v>111</v>
      </c>
      <c r="D79" s="44"/>
      <c r="E79" s="44"/>
      <c r="F79" s="44"/>
      <c r="G79" s="44"/>
      <c r="H79" s="44"/>
      <c r="I79" s="44"/>
      <c r="J79" s="44"/>
      <c r="K79" s="44"/>
      <c r="L79" s="148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="2" customFormat="1" ht="16.5" customHeight="1">
      <c r="A80" s="42"/>
      <c r="B80" s="43"/>
      <c r="C80" s="44"/>
      <c r="D80" s="44"/>
      <c r="E80" s="73" t="str">
        <f>E9</f>
        <v>SO-02 - Přeložka dešťové kanalizace</v>
      </c>
      <c r="F80" s="44"/>
      <c r="G80" s="44"/>
      <c r="H80" s="44"/>
      <c r="I80" s="44"/>
      <c r="J80" s="44"/>
      <c r="K80" s="44"/>
      <c r="L80" s="148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="2" customFormat="1" ht="6.96" customHeight="1">
      <c r="A81" s="42"/>
      <c r="B81" s="43"/>
      <c r="C81" s="44"/>
      <c r="D81" s="44"/>
      <c r="E81" s="44"/>
      <c r="F81" s="44"/>
      <c r="G81" s="44"/>
      <c r="H81" s="44"/>
      <c r="I81" s="44"/>
      <c r="J81" s="44"/>
      <c r="K81" s="44"/>
      <c r="L81" s="148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="2" customFormat="1" ht="12" customHeight="1">
      <c r="A82" s="42"/>
      <c r="B82" s="43"/>
      <c r="C82" s="35" t="s">
        <v>22</v>
      </c>
      <c r="D82" s="44"/>
      <c r="E82" s="44"/>
      <c r="F82" s="30" t="str">
        <f>F12</f>
        <v>Rataje</v>
      </c>
      <c r="G82" s="44"/>
      <c r="H82" s="44"/>
      <c r="I82" s="35" t="s">
        <v>24</v>
      </c>
      <c r="J82" s="76" t="str">
        <f>IF(J12="","",J12)</f>
        <v>11. 3. 2025</v>
      </c>
      <c r="K82" s="44"/>
      <c r="L82" s="148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</row>
    <row r="83" s="2" customFormat="1" ht="6.96" customHeight="1">
      <c r="A83" s="42"/>
      <c r="B83" s="43"/>
      <c r="C83" s="44"/>
      <c r="D83" s="44"/>
      <c r="E83" s="44"/>
      <c r="F83" s="44"/>
      <c r="G83" s="44"/>
      <c r="H83" s="44"/>
      <c r="I83" s="44"/>
      <c r="J83" s="44"/>
      <c r="K83" s="44"/>
      <c r="L83" s="148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</row>
    <row r="84" s="2" customFormat="1" ht="15.15" customHeight="1">
      <c r="A84" s="42"/>
      <c r="B84" s="43"/>
      <c r="C84" s="35" t="s">
        <v>30</v>
      </c>
      <c r="D84" s="44"/>
      <c r="E84" s="44"/>
      <c r="F84" s="30" t="str">
        <f>E15</f>
        <v>Obec Rataje</v>
      </c>
      <c r="G84" s="44"/>
      <c r="H84" s="44"/>
      <c r="I84" s="35" t="s">
        <v>38</v>
      </c>
      <c r="J84" s="40" t="str">
        <f>E21</f>
        <v>VAK projekt s.r.o.</v>
      </c>
      <c r="K84" s="44"/>
      <c r="L84" s="148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</row>
    <row r="85" s="2" customFormat="1" ht="25.65" customHeight="1">
      <c r="A85" s="42"/>
      <c r="B85" s="43"/>
      <c r="C85" s="35" t="s">
        <v>36</v>
      </c>
      <c r="D85" s="44"/>
      <c r="E85" s="44"/>
      <c r="F85" s="30" t="str">
        <f>IF(E18="","",E18)</f>
        <v>Vyplň údaj</v>
      </c>
      <c r="G85" s="44"/>
      <c r="H85" s="44"/>
      <c r="I85" s="35" t="s">
        <v>43</v>
      </c>
      <c r="J85" s="40" t="str">
        <f>E24</f>
        <v>Ing. Martina Zamlinská</v>
      </c>
      <c r="K85" s="44"/>
      <c r="L85" s="148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</row>
    <row r="86" s="2" customFormat="1" ht="10.32" customHeight="1">
      <c r="A86" s="42"/>
      <c r="B86" s="43"/>
      <c r="C86" s="44"/>
      <c r="D86" s="44"/>
      <c r="E86" s="44"/>
      <c r="F86" s="44"/>
      <c r="G86" s="44"/>
      <c r="H86" s="44"/>
      <c r="I86" s="44"/>
      <c r="J86" s="44"/>
      <c r="K86" s="44"/>
      <c r="L86" s="148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</row>
    <row r="87" s="11" customFormat="1" ht="29.28" customHeight="1">
      <c r="A87" s="189"/>
      <c r="B87" s="190"/>
      <c r="C87" s="191" t="s">
        <v>122</v>
      </c>
      <c r="D87" s="192" t="s">
        <v>67</v>
      </c>
      <c r="E87" s="192" t="s">
        <v>63</v>
      </c>
      <c r="F87" s="192" t="s">
        <v>64</v>
      </c>
      <c r="G87" s="192" t="s">
        <v>123</v>
      </c>
      <c r="H87" s="192" t="s">
        <v>124</v>
      </c>
      <c r="I87" s="192" t="s">
        <v>125</v>
      </c>
      <c r="J87" s="192" t="s">
        <v>115</v>
      </c>
      <c r="K87" s="193" t="s">
        <v>126</v>
      </c>
      <c r="L87" s="194"/>
      <c r="M87" s="96" t="s">
        <v>44</v>
      </c>
      <c r="N87" s="97" t="s">
        <v>52</v>
      </c>
      <c r="O87" s="97" t="s">
        <v>127</v>
      </c>
      <c r="P87" s="97" t="s">
        <v>128</v>
      </c>
      <c r="Q87" s="97" t="s">
        <v>129</v>
      </c>
      <c r="R87" s="97" t="s">
        <v>130</v>
      </c>
      <c r="S87" s="97" t="s">
        <v>131</v>
      </c>
      <c r="T87" s="98" t="s">
        <v>132</v>
      </c>
      <c r="U87" s="189"/>
      <c r="V87" s="189"/>
      <c r="W87" s="189"/>
      <c r="X87" s="189"/>
      <c r="Y87" s="189"/>
      <c r="Z87" s="189"/>
      <c r="AA87" s="189"/>
      <c r="AB87" s="189"/>
      <c r="AC87" s="189"/>
      <c r="AD87" s="189"/>
      <c r="AE87" s="189"/>
    </row>
    <row r="88" s="2" customFormat="1" ht="22.8" customHeight="1">
      <c r="A88" s="42"/>
      <c r="B88" s="43"/>
      <c r="C88" s="103" t="s">
        <v>133</v>
      </c>
      <c r="D88" s="44"/>
      <c r="E88" s="44"/>
      <c r="F88" s="44"/>
      <c r="G88" s="44"/>
      <c r="H88" s="44"/>
      <c r="I88" s="44"/>
      <c r="J88" s="195">
        <f>BK88</f>
        <v>0</v>
      </c>
      <c r="K88" s="44"/>
      <c r="L88" s="48"/>
      <c r="M88" s="99"/>
      <c r="N88" s="196"/>
      <c r="O88" s="100"/>
      <c r="P88" s="197">
        <f>P89</f>
        <v>0</v>
      </c>
      <c r="Q88" s="100"/>
      <c r="R88" s="197">
        <f>R89</f>
        <v>12.79146883</v>
      </c>
      <c r="S88" s="100"/>
      <c r="T88" s="198">
        <f>T89</f>
        <v>5.7040000000000006</v>
      </c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T88" s="20" t="s">
        <v>81</v>
      </c>
      <c r="AU88" s="20" t="s">
        <v>116</v>
      </c>
      <c r="BK88" s="199">
        <f>BK89</f>
        <v>0</v>
      </c>
    </row>
    <row r="89" s="12" customFormat="1" ht="25.92" customHeight="1">
      <c r="A89" s="12"/>
      <c r="B89" s="200"/>
      <c r="C89" s="201"/>
      <c r="D89" s="202" t="s">
        <v>81</v>
      </c>
      <c r="E89" s="203" t="s">
        <v>234</v>
      </c>
      <c r="F89" s="203" t="s">
        <v>235</v>
      </c>
      <c r="G89" s="201"/>
      <c r="H89" s="201"/>
      <c r="I89" s="204"/>
      <c r="J89" s="205">
        <f>BK89</f>
        <v>0</v>
      </c>
      <c r="K89" s="201"/>
      <c r="L89" s="206"/>
      <c r="M89" s="207"/>
      <c r="N89" s="208"/>
      <c r="O89" s="208"/>
      <c r="P89" s="209">
        <f>P90+P231+P242+P261+P270+P333+P348+P356</f>
        <v>0</v>
      </c>
      <c r="Q89" s="208"/>
      <c r="R89" s="209">
        <f>R90+R231+R242+R261+R270+R333+R348+R356</f>
        <v>12.79146883</v>
      </c>
      <c r="S89" s="208"/>
      <c r="T89" s="210">
        <f>T90+T231+T242+T261+T270+T333+T348+T356</f>
        <v>5.7040000000000006</v>
      </c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R89" s="211" t="s">
        <v>90</v>
      </c>
      <c r="AT89" s="212" t="s">
        <v>81</v>
      </c>
      <c r="AU89" s="212" t="s">
        <v>82</v>
      </c>
      <c r="AY89" s="211" t="s">
        <v>136</v>
      </c>
      <c r="BK89" s="213">
        <f>BK90+BK231+BK242+BK261+BK270+BK333+BK348+BK356</f>
        <v>0</v>
      </c>
    </row>
    <row r="90" s="12" customFormat="1" ht="22.8" customHeight="1">
      <c r="A90" s="12"/>
      <c r="B90" s="200"/>
      <c r="C90" s="201"/>
      <c r="D90" s="202" t="s">
        <v>81</v>
      </c>
      <c r="E90" s="214" t="s">
        <v>90</v>
      </c>
      <c r="F90" s="214" t="s">
        <v>236</v>
      </c>
      <c r="G90" s="201"/>
      <c r="H90" s="201"/>
      <c r="I90" s="204"/>
      <c r="J90" s="215">
        <f>BK90</f>
        <v>0</v>
      </c>
      <c r="K90" s="201"/>
      <c r="L90" s="206"/>
      <c r="M90" s="207"/>
      <c r="N90" s="208"/>
      <c r="O90" s="208"/>
      <c r="P90" s="209">
        <f>SUM(P91:P230)</f>
        <v>0</v>
      </c>
      <c r="Q90" s="208"/>
      <c r="R90" s="209">
        <f>SUM(R91:R230)</f>
        <v>10.7195318</v>
      </c>
      <c r="S90" s="208"/>
      <c r="T90" s="210">
        <f>SUM(T91:T230)</f>
        <v>0</v>
      </c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R90" s="211" t="s">
        <v>90</v>
      </c>
      <c r="AT90" s="212" t="s">
        <v>81</v>
      </c>
      <c r="AU90" s="212" t="s">
        <v>90</v>
      </c>
      <c r="AY90" s="211" t="s">
        <v>136</v>
      </c>
      <c r="BK90" s="213">
        <f>SUM(BK91:BK230)</f>
        <v>0</v>
      </c>
    </row>
    <row r="91" s="2" customFormat="1" ht="16.5" customHeight="1">
      <c r="A91" s="42"/>
      <c r="B91" s="43"/>
      <c r="C91" s="216" t="s">
        <v>90</v>
      </c>
      <c r="D91" s="216" t="s">
        <v>139</v>
      </c>
      <c r="E91" s="217" t="s">
        <v>237</v>
      </c>
      <c r="F91" s="218" t="s">
        <v>238</v>
      </c>
      <c r="G91" s="219" t="s">
        <v>239</v>
      </c>
      <c r="H91" s="220">
        <v>1.3999999999999999</v>
      </c>
      <c r="I91" s="221"/>
      <c r="J91" s="222">
        <f>ROUND(I91*H91,2)</f>
        <v>0</v>
      </c>
      <c r="K91" s="218" t="s">
        <v>240</v>
      </c>
      <c r="L91" s="48"/>
      <c r="M91" s="223" t="s">
        <v>44</v>
      </c>
      <c r="N91" s="224" t="s">
        <v>53</v>
      </c>
      <c r="O91" s="88"/>
      <c r="P91" s="225">
        <f>O91*H91</f>
        <v>0</v>
      </c>
      <c r="Q91" s="225">
        <v>3.0000000000000001E-05</v>
      </c>
      <c r="R91" s="225">
        <f>Q91*H91</f>
        <v>4.1999999999999998E-05</v>
      </c>
      <c r="S91" s="225">
        <v>0</v>
      </c>
      <c r="T91" s="226">
        <f>S91*H91</f>
        <v>0</v>
      </c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R91" s="227" t="s">
        <v>154</v>
      </c>
      <c r="AT91" s="227" t="s">
        <v>139</v>
      </c>
      <c r="AU91" s="227" t="s">
        <v>92</v>
      </c>
      <c r="AY91" s="20" t="s">
        <v>136</v>
      </c>
      <c r="BE91" s="228">
        <f>IF(N91="základní",J91,0)</f>
        <v>0</v>
      </c>
      <c r="BF91" s="228">
        <f>IF(N91="snížená",J91,0)</f>
        <v>0</v>
      </c>
      <c r="BG91" s="228">
        <f>IF(N91="zákl. přenesená",J91,0)</f>
        <v>0</v>
      </c>
      <c r="BH91" s="228">
        <f>IF(N91="sníž. přenesená",J91,0)</f>
        <v>0</v>
      </c>
      <c r="BI91" s="228">
        <f>IF(N91="nulová",J91,0)</f>
        <v>0</v>
      </c>
      <c r="BJ91" s="20" t="s">
        <v>90</v>
      </c>
      <c r="BK91" s="228">
        <f>ROUND(I91*H91,2)</f>
        <v>0</v>
      </c>
      <c r="BL91" s="20" t="s">
        <v>154</v>
      </c>
      <c r="BM91" s="227" t="s">
        <v>681</v>
      </c>
    </row>
    <row r="92" s="2" customFormat="1">
      <c r="A92" s="42"/>
      <c r="B92" s="43"/>
      <c r="C92" s="44"/>
      <c r="D92" s="251" t="s">
        <v>242</v>
      </c>
      <c r="E92" s="44"/>
      <c r="F92" s="252" t="s">
        <v>243</v>
      </c>
      <c r="G92" s="44"/>
      <c r="H92" s="44"/>
      <c r="I92" s="231"/>
      <c r="J92" s="44"/>
      <c r="K92" s="44"/>
      <c r="L92" s="48"/>
      <c r="M92" s="232"/>
      <c r="N92" s="233"/>
      <c r="O92" s="88"/>
      <c r="P92" s="88"/>
      <c r="Q92" s="88"/>
      <c r="R92" s="88"/>
      <c r="S92" s="88"/>
      <c r="T92" s="89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T92" s="20" t="s">
        <v>242</v>
      </c>
      <c r="AU92" s="20" t="s">
        <v>92</v>
      </c>
    </row>
    <row r="93" s="13" customFormat="1">
      <c r="A93" s="13"/>
      <c r="B93" s="234"/>
      <c r="C93" s="235"/>
      <c r="D93" s="229" t="s">
        <v>158</v>
      </c>
      <c r="E93" s="236" t="s">
        <v>44</v>
      </c>
      <c r="F93" s="237" t="s">
        <v>682</v>
      </c>
      <c r="G93" s="235"/>
      <c r="H93" s="238">
        <v>1.3999999999999999</v>
      </c>
      <c r="I93" s="239"/>
      <c r="J93" s="235"/>
      <c r="K93" s="235"/>
      <c r="L93" s="240"/>
      <c r="M93" s="241"/>
      <c r="N93" s="242"/>
      <c r="O93" s="242"/>
      <c r="P93" s="242"/>
      <c r="Q93" s="242"/>
      <c r="R93" s="242"/>
      <c r="S93" s="242"/>
      <c r="T93" s="24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T93" s="244" t="s">
        <v>158</v>
      </c>
      <c r="AU93" s="244" t="s">
        <v>92</v>
      </c>
      <c r="AV93" s="13" t="s">
        <v>92</v>
      </c>
      <c r="AW93" s="13" t="s">
        <v>42</v>
      </c>
      <c r="AX93" s="13" t="s">
        <v>90</v>
      </c>
      <c r="AY93" s="244" t="s">
        <v>136</v>
      </c>
    </row>
    <row r="94" s="2" customFormat="1">
      <c r="A94" s="42"/>
      <c r="B94" s="43"/>
      <c r="C94" s="44"/>
      <c r="D94" s="229" t="s">
        <v>245</v>
      </c>
      <c r="E94" s="44"/>
      <c r="F94" s="253" t="s">
        <v>683</v>
      </c>
      <c r="G94" s="44"/>
      <c r="H94" s="44"/>
      <c r="I94" s="44"/>
      <c r="J94" s="44"/>
      <c r="K94" s="44"/>
      <c r="L94" s="48"/>
      <c r="M94" s="232"/>
      <c r="N94" s="233"/>
      <c r="O94" s="88"/>
      <c r="P94" s="88"/>
      <c r="Q94" s="88"/>
      <c r="R94" s="88"/>
      <c r="S94" s="88"/>
      <c r="T94" s="89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U94" s="20" t="s">
        <v>92</v>
      </c>
    </row>
    <row r="95" s="2" customFormat="1">
      <c r="A95" s="42"/>
      <c r="B95" s="43"/>
      <c r="C95" s="44"/>
      <c r="D95" s="229" t="s">
        <v>245</v>
      </c>
      <c r="E95" s="44"/>
      <c r="F95" s="254" t="s">
        <v>168</v>
      </c>
      <c r="G95" s="44"/>
      <c r="H95" s="255">
        <v>7</v>
      </c>
      <c r="I95" s="44"/>
      <c r="J95" s="44"/>
      <c r="K95" s="44"/>
      <c r="L95" s="48"/>
      <c r="M95" s="232"/>
      <c r="N95" s="233"/>
      <c r="O95" s="88"/>
      <c r="P95" s="88"/>
      <c r="Q95" s="88"/>
      <c r="R95" s="88"/>
      <c r="S95" s="88"/>
      <c r="T95" s="89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U95" s="20" t="s">
        <v>92</v>
      </c>
    </row>
    <row r="96" s="2" customFormat="1" ht="24.15" customHeight="1">
      <c r="A96" s="42"/>
      <c r="B96" s="43"/>
      <c r="C96" s="216" t="s">
        <v>92</v>
      </c>
      <c r="D96" s="216" t="s">
        <v>139</v>
      </c>
      <c r="E96" s="217" t="s">
        <v>248</v>
      </c>
      <c r="F96" s="218" t="s">
        <v>249</v>
      </c>
      <c r="G96" s="219" t="s">
        <v>250</v>
      </c>
      <c r="H96" s="220">
        <v>0.14000000000000001</v>
      </c>
      <c r="I96" s="221"/>
      <c r="J96" s="222">
        <f>ROUND(I96*H96,2)</f>
        <v>0</v>
      </c>
      <c r="K96" s="218" t="s">
        <v>240</v>
      </c>
      <c r="L96" s="48"/>
      <c r="M96" s="223" t="s">
        <v>44</v>
      </c>
      <c r="N96" s="224" t="s">
        <v>53</v>
      </c>
      <c r="O96" s="88"/>
      <c r="P96" s="225">
        <f>O96*H96</f>
        <v>0</v>
      </c>
      <c r="Q96" s="225">
        <v>0</v>
      </c>
      <c r="R96" s="225">
        <f>Q96*H96</f>
        <v>0</v>
      </c>
      <c r="S96" s="225">
        <v>0</v>
      </c>
      <c r="T96" s="226">
        <f>S96*H96</f>
        <v>0</v>
      </c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R96" s="227" t="s">
        <v>154</v>
      </c>
      <c r="AT96" s="227" t="s">
        <v>139</v>
      </c>
      <c r="AU96" s="227" t="s">
        <v>92</v>
      </c>
      <c r="AY96" s="20" t="s">
        <v>136</v>
      </c>
      <c r="BE96" s="228">
        <f>IF(N96="základní",J96,0)</f>
        <v>0</v>
      </c>
      <c r="BF96" s="228">
        <f>IF(N96="snížená",J96,0)</f>
        <v>0</v>
      </c>
      <c r="BG96" s="228">
        <f>IF(N96="zákl. přenesená",J96,0)</f>
        <v>0</v>
      </c>
      <c r="BH96" s="228">
        <f>IF(N96="sníž. přenesená",J96,0)</f>
        <v>0</v>
      </c>
      <c r="BI96" s="228">
        <f>IF(N96="nulová",J96,0)</f>
        <v>0</v>
      </c>
      <c r="BJ96" s="20" t="s">
        <v>90</v>
      </c>
      <c r="BK96" s="228">
        <f>ROUND(I96*H96,2)</f>
        <v>0</v>
      </c>
      <c r="BL96" s="20" t="s">
        <v>154</v>
      </c>
      <c r="BM96" s="227" t="s">
        <v>684</v>
      </c>
    </row>
    <row r="97" s="2" customFormat="1">
      <c r="A97" s="42"/>
      <c r="B97" s="43"/>
      <c r="C97" s="44"/>
      <c r="D97" s="251" t="s">
        <v>242</v>
      </c>
      <c r="E97" s="44"/>
      <c r="F97" s="252" t="s">
        <v>252</v>
      </c>
      <c r="G97" s="44"/>
      <c r="H97" s="44"/>
      <c r="I97" s="231"/>
      <c r="J97" s="44"/>
      <c r="K97" s="44"/>
      <c r="L97" s="48"/>
      <c r="M97" s="232"/>
      <c r="N97" s="233"/>
      <c r="O97" s="88"/>
      <c r="P97" s="88"/>
      <c r="Q97" s="88"/>
      <c r="R97" s="88"/>
      <c r="S97" s="88"/>
      <c r="T97" s="89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T97" s="20" t="s">
        <v>242</v>
      </c>
      <c r="AU97" s="20" t="s">
        <v>92</v>
      </c>
    </row>
    <row r="98" s="13" customFormat="1">
      <c r="A98" s="13"/>
      <c r="B98" s="234"/>
      <c r="C98" s="235"/>
      <c r="D98" s="229" t="s">
        <v>158</v>
      </c>
      <c r="E98" s="236" t="s">
        <v>44</v>
      </c>
      <c r="F98" s="237" t="s">
        <v>685</v>
      </c>
      <c r="G98" s="235"/>
      <c r="H98" s="238">
        <v>0.14000000000000001</v>
      </c>
      <c r="I98" s="239"/>
      <c r="J98" s="235"/>
      <c r="K98" s="235"/>
      <c r="L98" s="240"/>
      <c r="M98" s="241"/>
      <c r="N98" s="242"/>
      <c r="O98" s="242"/>
      <c r="P98" s="242"/>
      <c r="Q98" s="242"/>
      <c r="R98" s="242"/>
      <c r="S98" s="242"/>
      <c r="T98" s="24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T98" s="244" t="s">
        <v>158</v>
      </c>
      <c r="AU98" s="244" t="s">
        <v>92</v>
      </c>
      <c r="AV98" s="13" t="s">
        <v>92</v>
      </c>
      <c r="AW98" s="13" t="s">
        <v>42</v>
      </c>
      <c r="AX98" s="13" t="s">
        <v>90</v>
      </c>
      <c r="AY98" s="244" t="s">
        <v>136</v>
      </c>
    </row>
    <row r="99" s="2" customFormat="1">
      <c r="A99" s="42"/>
      <c r="B99" s="43"/>
      <c r="C99" s="44"/>
      <c r="D99" s="229" t="s">
        <v>245</v>
      </c>
      <c r="E99" s="44"/>
      <c r="F99" s="253" t="s">
        <v>683</v>
      </c>
      <c r="G99" s="44"/>
      <c r="H99" s="44"/>
      <c r="I99" s="44"/>
      <c r="J99" s="44"/>
      <c r="K99" s="44"/>
      <c r="L99" s="48"/>
      <c r="M99" s="232"/>
      <c r="N99" s="233"/>
      <c r="O99" s="88"/>
      <c r="P99" s="88"/>
      <c r="Q99" s="88"/>
      <c r="R99" s="88"/>
      <c r="S99" s="88"/>
      <c r="T99" s="89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U99" s="20" t="s">
        <v>92</v>
      </c>
    </row>
    <row r="100" s="2" customFormat="1">
      <c r="A100" s="42"/>
      <c r="B100" s="43"/>
      <c r="C100" s="44"/>
      <c r="D100" s="229" t="s">
        <v>245</v>
      </c>
      <c r="E100" s="44"/>
      <c r="F100" s="254" t="s">
        <v>168</v>
      </c>
      <c r="G100" s="44"/>
      <c r="H100" s="255">
        <v>7</v>
      </c>
      <c r="I100" s="44"/>
      <c r="J100" s="44"/>
      <c r="K100" s="44"/>
      <c r="L100" s="48"/>
      <c r="M100" s="232"/>
      <c r="N100" s="233"/>
      <c r="O100" s="88"/>
      <c r="P100" s="88"/>
      <c r="Q100" s="88"/>
      <c r="R100" s="88"/>
      <c r="S100" s="88"/>
      <c r="T100" s="89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U100" s="20" t="s">
        <v>92</v>
      </c>
    </row>
    <row r="101" s="2" customFormat="1" ht="49.05" customHeight="1">
      <c r="A101" s="42"/>
      <c r="B101" s="43"/>
      <c r="C101" s="216" t="s">
        <v>150</v>
      </c>
      <c r="D101" s="216" t="s">
        <v>139</v>
      </c>
      <c r="E101" s="217" t="s">
        <v>254</v>
      </c>
      <c r="F101" s="218" t="s">
        <v>255</v>
      </c>
      <c r="G101" s="219" t="s">
        <v>196</v>
      </c>
      <c r="H101" s="220">
        <v>1.2</v>
      </c>
      <c r="I101" s="221"/>
      <c r="J101" s="222">
        <f>ROUND(I101*H101,2)</f>
        <v>0</v>
      </c>
      <c r="K101" s="218" t="s">
        <v>240</v>
      </c>
      <c r="L101" s="48"/>
      <c r="M101" s="223" t="s">
        <v>44</v>
      </c>
      <c r="N101" s="224" t="s">
        <v>53</v>
      </c>
      <c r="O101" s="88"/>
      <c r="P101" s="225">
        <f>O101*H101</f>
        <v>0</v>
      </c>
      <c r="Q101" s="225">
        <v>0.01269</v>
      </c>
      <c r="R101" s="225">
        <f>Q101*H101</f>
        <v>0.015227999999999999</v>
      </c>
      <c r="S101" s="225">
        <v>0</v>
      </c>
      <c r="T101" s="226">
        <f>S101*H101</f>
        <v>0</v>
      </c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R101" s="227" t="s">
        <v>154</v>
      </c>
      <c r="AT101" s="227" t="s">
        <v>139</v>
      </c>
      <c r="AU101" s="227" t="s">
        <v>92</v>
      </c>
      <c r="AY101" s="20" t="s">
        <v>136</v>
      </c>
      <c r="BE101" s="228">
        <f>IF(N101="základní",J101,0)</f>
        <v>0</v>
      </c>
      <c r="BF101" s="228">
        <f>IF(N101="snížená",J101,0)</f>
        <v>0</v>
      </c>
      <c r="BG101" s="228">
        <f>IF(N101="zákl. přenesená",J101,0)</f>
        <v>0</v>
      </c>
      <c r="BH101" s="228">
        <f>IF(N101="sníž. přenesená",J101,0)</f>
        <v>0</v>
      </c>
      <c r="BI101" s="228">
        <f>IF(N101="nulová",J101,0)</f>
        <v>0</v>
      </c>
      <c r="BJ101" s="20" t="s">
        <v>90</v>
      </c>
      <c r="BK101" s="228">
        <f>ROUND(I101*H101,2)</f>
        <v>0</v>
      </c>
      <c r="BL101" s="20" t="s">
        <v>154</v>
      </c>
      <c r="BM101" s="227" t="s">
        <v>686</v>
      </c>
    </row>
    <row r="102" s="2" customFormat="1">
      <c r="A102" s="42"/>
      <c r="B102" s="43"/>
      <c r="C102" s="44"/>
      <c r="D102" s="251" t="s">
        <v>242</v>
      </c>
      <c r="E102" s="44"/>
      <c r="F102" s="252" t="s">
        <v>257</v>
      </c>
      <c r="G102" s="44"/>
      <c r="H102" s="44"/>
      <c r="I102" s="231"/>
      <c r="J102" s="44"/>
      <c r="K102" s="44"/>
      <c r="L102" s="48"/>
      <c r="M102" s="232"/>
      <c r="N102" s="233"/>
      <c r="O102" s="88"/>
      <c r="P102" s="88"/>
      <c r="Q102" s="88"/>
      <c r="R102" s="88"/>
      <c r="S102" s="88"/>
      <c r="T102" s="89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T102" s="20" t="s">
        <v>242</v>
      </c>
      <c r="AU102" s="20" t="s">
        <v>92</v>
      </c>
    </row>
    <row r="103" s="13" customFormat="1">
      <c r="A103" s="13"/>
      <c r="B103" s="234"/>
      <c r="C103" s="235"/>
      <c r="D103" s="229" t="s">
        <v>158</v>
      </c>
      <c r="E103" s="236" t="s">
        <v>44</v>
      </c>
      <c r="F103" s="237" t="s">
        <v>687</v>
      </c>
      <c r="G103" s="235"/>
      <c r="H103" s="238">
        <v>1.2</v>
      </c>
      <c r="I103" s="239"/>
      <c r="J103" s="235"/>
      <c r="K103" s="235"/>
      <c r="L103" s="240"/>
      <c r="M103" s="241"/>
      <c r="N103" s="242"/>
      <c r="O103" s="242"/>
      <c r="P103" s="242"/>
      <c r="Q103" s="242"/>
      <c r="R103" s="242"/>
      <c r="S103" s="242"/>
      <c r="T103" s="24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T103" s="244" t="s">
        <v>158</v>
      </c>
      <c r="AU103" s="244" t="s">
        <v>92</v>
      </c>
      <c r="AV103" s="13" t="s">
        <v>92</v>
      </c>
      <c r="AW103" s="13" t="s">
        <v>42</v>
      </c>
      <c r="AX103" s="13" t="s">
        <v>82</v>
      </c>
      <c r="AY103" s="244" t="s">
        <v>136</v>
      </c>
    </row>
    <row r="104" s="14" customFormat="1">
      <c r="A104" s="14"/>
      <c r="B104" s="256"/>
      <c r="C104" s="257"/>
      <c r="D104" s="229" t="s">
        <v>158</v>
      </c>
      <c r="E104" s="258" t="s">
        <v>44</v>
      </c>
      <c r="F104" s="259" t="s">
        <v>247</v>
      </c>
      <c r="G104" s="257"/>
      <c r="H104" s="260">
        <v>1.2</v>
      </c>
      <c r="I104" s="261"/>
      <c r="J104" s="257"/>
      <c r="K104" s="257"/>
      <c r="L104" s="262"/>
      <c r="M104" s="263"/>
      <c r="N104" s="264"/>
      <c r="O104" s="264"/>
      <c r="P104" s="264"/>
      <c r="Q104" s="264"/>
      <c r="R104" s="264"/>
      <c r="S104" s="264"/>
      <c r="T104" s="265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T104" s="266" t="s">
        <v>158</v>
      </c>
      <c r="AU104" s="266" t="s">
        <v>92</v>
      </c>
      <c r="AV104" s="14" t="s">
        <v>154</v>
      </c>
      <c r="AW104" s="14" t="s">
        <v>42</v>
      </c>
      <c r="AX104" s="14" t="s">
        <v>90</v>
      </c>
      <c r="AY104" s="266" t="s">
        <v>136</v>
      </c>
    </row>
    <row r="105" s="2" customFormat="1" ht="16.5" customHeight="1">
      <c r="A105" s="42"/>
      <c r="B105" s="43"/>
      <c r="C105" s="216" t="s">
        <v>154</v>
      </c>
      <c r="D105" s="216" t="s">
        <v>139</v>
      </c>
      <c r="E105" s="217" t="s">
        <v>258</v>
      </c>
      <c r="F105" s="218" t="s">
        <v>259</v>
      </c>
      <c r="G105" s="219" t="s">
        <v>220</v>
      </c>
      <c r="H105" s="220">
        <v>5.3600000000000003</v>
      </c>
      <c r="I105" s="221"/>
      <c r="J105" s="222">
        <f>ROUND(I105*H105,2)</f>
        <v>0</v>
      </c>
      <c r="K105" s="218" t="s">
        <v>240</v>
      </c>
      <c r="L105" s="48"/>
      <c r="M105" s="223" t="s">
        <v>44</v>
      </c>
      <c r="N105" s="224" t="s">
        <v>53</v>
      </c>
      <c r="O105" s="88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R105" s="227" t="s">
        <v>154</v>
      </c>
      <c r="AT105" s="227" t="s">
        <v>139</v>
      </c>
      <c r="AU105" s="227" t="s">
        <v>92</v>
      </c>
      <c r="AY105" s="20" t="s">
        <v>136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20" t="s">
        <v>90</v>
      </c>
      <c r="BK105" s="228">
        <f>ROUND(I105*H105,2)</f>
        <v>0</v>
      </c>
      <c r="BL105" s="20" t="s">
        <v>154</v>
      </c>
      <c r="BM105" s="227" t="s">
        <v>688</v>
      </c>
    </row>
    <row r="106" s="2" customFormat="1">
      <c r="A106" s="42"/>
      <c r="B106" s="43"/>
      <c r="C106" s="44"/>
      <c r="D106" s="251" t="s">
        <v>242</v>
      </c>
      <c r="E106" s="44"/>
      <c r="F106" s="252" t="s">
        <v>261</v>
      </c>
      <c r="G106" s="44"/>
      <c r="H106" s="44"/>
      <c r="I106" s="231"/>
      <c r="J106" s="44"/>
      <c r="K106" s="44"/>
      <c r="L106" s="48"/>
      <c r="M106" s="232"/>
      <c r="N106" s="233"/>
      <c r="O106" s="88"/>
      <c r="P106" s="88"/>
      <c r="Q106" s="88"/>
      <c r="R106" s="88"/>
      <c r="S106" s="88"/>
      <c r="T106" s="89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T106" s="20" t="s">
        <v>242</v>
      </c>
      <c r="AU106" s="20" t="s">
        <v>92</v>
      </c>
    </row>
    <row r="107" s="13" customFormat="1">
      <c r="A107" s="13"/>
      <c r="B107" s="234"/>
      <c r="C107" s="235"/>
      <c r="D107" s="229" t="s">
        <v>158</v>
      </c>
      <c r="E107" s="236" t="s">
        <v>218</v>
      </c>
      <c r="F107" s="237" t="s">
        <v>680</v>
      </c>
      <c r="G107" s="235"/>
      <c r="H107" s="238">
        <v>5.3600000000000003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158</v>
      </c>
      <c r="AU107" s="244" t="s">
        <v>92</v>
      </c>
      <c r="AV107" s="13" t="s">
        <v>92</v>
      </c>
      <c r="AW107" s="13" t="s">
        <v>42</v>
      </c>
      <c r="AX107" s="13" t="s">
        <v>90</v>
      </c>
      <c r="AY107" s="244" t="s">
        <v>136</v>
      </c>
    </row>
    <row r="108" s="2" customFormat="1" ht="24.15" customHeight="1">
      <c r="A108" s="42"/>
      <c r="B108" s="43"/>
      <c r="C108" s="216" t="s">
        <v>135</v>
      </c>
      <c r="D108" s="216" t="s">
        <v>139</v>
      </c>
      <c r="E108" s="217" t="s">
        <v>262</v>
      </c>
      <c r="F108" s="218" t="s">
        <v>263</v>
      </c>
      <c r="G108" s="219" t="s">
        <v>200</v>
      </c>
      <c r="H108" s="220">
        <v>6.4050000000000002</v>
      </c>
      <c r="I108" s="221"/>
      <c r="J108" s="222">
        <f>ROUND(I108*H108,2)</f>
        <v>0</v>
      </c>
      <c r="K108" s="218" t="s">
        <v>240</v>
      </c>
      <c r="L108" s="48"/>
      <c r="M108" s="223" t="s">
        <v>44</v>
      </c>
      <c r="N108" s="224" t="s">
        <v>53</v>
      </c>
      <c r="O108" s="88"/>
      <c r="P108" s="225">
        <f>O108*H108</f>
        <v>0</v>
      </c>
      <c r="Q108" s="225">
        <v>0</v>
      </c>
      <c r="R108" s="225">
        <f>Q108*H108</f>
        <v>0</v>
      </c>
      <c r="S108" s="225">
        <v>0</v>
      </c>
      <c r="T108" s="226">
        <f>S108*H108</f>
        <v>0</v>
      </c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R108" s="227" t="s">
        <v>154</v>
      </c>
      <c r="AT108" s="227" t="s">
        <v>139</v>
      </c>
      <c r="AU108" s="227" t="s">
        <v>92</v>
      </c>
      <c r="AY108" s="20" t="s">
        <v>136</v>
      </c>
      <c r="BE108" s="228">
        <f>IF(N108="základní",J108,0)</f>
        <v>0</v>
      </c>
      <c r="BF108" s="228">
        <f>IF(N108="snížená",J108,0)</f>
        <v>0</v>
      </c>
      <c r="BG108" s="228">
        <f>IF(N108="zákl. přenesená",J108,0)</f>
        <v>0</v>
      </c>
      <c r="BH108" s="228">
        <f>IF(N108="sníž. přenesená",J108,0)</f>
        <v>0</v>
      </c>
      <c r="BI108" s="228">
        <f>IF(N108="nulová",J108,0)</f>
        <v>0</v>
      </c>
      <c r="BJ108" s="20" t="s">
        <v>90</v>
      </c>
      <c r="BK108" s="228">
        <f>ROUND(I108*H108,2)</f>
        <v>0</v>
      </c>
      <c r="BL108" s="20" t="s">
        <v>154</v>
      </c>
      <c r="BM108" s="227" t="s">
        <v>689</v>
      </c>
    </row>
    <row r="109" s="2" customFormat="1">
      <c r="A109" s="42"/>
      <c r="B109" s="43"/>
      <c r="C109" s="44"/>
      <c r="D109" s="251" t="s">
        <v>242</v>
      </c>
      <c r="E109" s="44"/>
      <c r="F109" s="252" t="s">
        <v>265</v>
      </c>
      <c r="G109" s="44"/>
      <c r="H109" s="44"/>
      <c r="I109" s="231"/>
      <c r="J109" s="44"/>
      <c r="K109" s="44"/>
      <c r="L109" s="48"/>
      <c r="M109" s="232"/>
      <c r="N109" s="233"/>
      <c r="O109" s="88"/>
      <c r="P109" s="88"/>
      <c r="Q109" s="88"/>
      <c r="R109" s="88"/>
      <c r="S109" s="88"/>
      <c r="T109" s="89"/>
      <c r="U109" s="42"/>
      <c r="V109" s="42"/>
      <c r="W109" s="42"/>
      <c r="X109" s="42"/>
      <c r="Y109" s="42"/>
      <c r="Z109" s="42"/>
      <c r="AA109" s="42"/>
      <c r="AB109" s="42"/>
      <c r="AC109" s="42"/>
      <c r="AD109" s="42"/>
      <c r="AE109" s="42"/>
      <c r="AT109" s="20" t="s">
        <v>242</v>
      </c>
      <c r="AU109" s="20" t="s">
        <v>92</v>
      </c>
    </row>
    <row r="110" s="13" customFormat="1">
      <c r="A110" s="13"/>
      <c r="B110" s="234"/>
      <c r="C110" s="235"/>
      <c r="D110" s="229" t="s">
        <v>158</v>
      </c>
      <c r="E110" s="236" t="s">
        <v>44</v>
      </c>
      <c r="F110" s="237" t="s">
        <v>677</v>
      </c>
      <c r="G110" s="235"/>
      <c r="H110" s="238">
        <v>12.810000000000001</v>
      </c>
      <c r="I110" s="239"/>
      <c r="J110" s="235"/>
      <c r="K110" s="235"/>
      <c r="L110" s="240"/>
      <c r="M110" s="241"/>
      <c r="N110" s="242"/>
      <c r="O110" s="242"/>
      <c r="P110" s="242"/>
      <c r="Q110" s="242"/>
      <c r="R110" s="242"/>
      <c r="S110" s="242"/>
      <c r="T110" s="24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T110" s="244" t="s">
        <v>158</v>
      </c>
      <c r="AU110" s="244" t="s">
        <v>92</v>
      </c>
      <c r="AV110" s="13" t="s">
        <v>92</v>
      </c>
      <c r="AW110" s="13" t="s">
        <v>42</v>
      </c>
      <c r="AX110" s="13" t="s">
        <v>82</v>
      </c>
      <c r="AY110" s="244" t="s">
        <v>136</v>
      </c>
    </row>
    <row r="111" s="15" customFormat="1">
      <c r="A111" s="15"/>
      <c r="B111" s="267"/>
      <c r="C111" s="268"/>
      <c r="D111" s="229" t="s">
        <v>158</v>
      </c>
      <c r="E111" s="269" t="s">
        <v>211</v>
      </c>
      <c r="F111" s="270" t="s">
        <v>266</v>
      </c>
      <c r="G111" s="268"/>
      <c r="H111" s="271">
        <v>12.810000000000001</v>
      </c>
      <c r="I111" s="272"/>
      <c r="J111" s="268"/>
      <c r="K111" s="268"/>
      <c r="L111" s="273"/>
      <c r="M111" s="274"/>
      <c r="N111" s="275"/>
      <c r="O111" s="275"/>
      <c r="P111" s="275"/>
      <c r="Q111" s="275"/>
      <c r="R111" s="275"/>
      <c r="S111" s="275"/>
      <c r="T111" s="276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T111" s="277" t="s">
        <v>158</v>
      </c>
      <c r="AU111" s="277" t="s">
        <v>92</v>
      </c>
      <c r="AV111" s="15" t="s">
        <v>150</v>
      </c>
      <c r="AW111" s="15" t="s">
        <v>42</v>
      </c>
      <c r="AX111" s="15" t="s">
        <v>82</v>
      </c>
      <c r="AY111" s="277" t="s">
        <v>136</v>
      </c>
    </row>
    <row r="112" s="13" customFormat="1">
      <c r="A112" s="13"/>
      <c r="B112" s="234"/>
      <c r="C112" s="235"/>
      <c r="D112" s="229" t="s">
        <v>158</v>
      </c>
      <c r="E112" s="236" t="s">
        <v>44</v>
      </c>
      <c r="F112" s="237" t="s">
        <v>267</v>
      </c>
      <c r="G112" s="235"/>
      <c r="H112" s="238">
        <v>6.4050000000000002</v>
      </c>
      <c r="I112" s="239"/>
      <c r="J112" s="235"/>
      <c r="K112" s="235"/>
      <c r="L112" s="240"/>
      <c r="M112" s="241"/>
      <c r="N112" s="242"/>
      <c r="O112" s="242"/>
      <c r="P112" s="242"/>
      <c r="Q112" s="242"/>
      <c r="R112" s="242"/>
      <c r="S112" s="242"/>
      <c r="T112" s="24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T112" s="244" t="s">
        <v>158</v>
      </c>
      <c r="AU112" s="244" t="s">
        <v>92</v>
      </c>
      <c r="AV112" s="13" t="s">
        <v>92</v>
      </c>
      <c r="AW112" s="13" t="s">
        <v>42</v>
      </c>
      <c r="AX112" s="13" t="s">
        <v>90</v>
      </c>
      <c r="AY112" s="244" t="s">
        <v>136</v>
      </c>
    </row>
    <row r="113" s="2" customFormat="1">
      <c r="A113" s="42"/>
      <c r="B113" s="43"/>
      <c r="C113" s="44"/>
      <c r="D113" s="229" t="s">
        <v>245</v>
      </c>
      <c r="E113" s="44"/>
      <c r="F113" s="253" t="s">
        <v>268</v>
      </c>
      <c r="G113" s="44"/>
      <c r="H113" s="44"/>
      <c r="I113" s="44"/>
      <c r="J113" s="44"/>
      <c r="K113" s="44"/>
      <c r="L113" s="48"/>
      <c r="M113" s="232"/>
      <c r="N113" s="233"/>
      <c r="O113" s="88"/>
      <c r="P113" s="88"/>
      <c r="Q113" s="88"/>
      <c r="R113" s="88"/>
      <c r="S113" s="88"/>
      <c r="T113" s="89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U113" s="20" t="s">
        <v>92</v>
      </c>
    </row>
    <row r="114" s="2" customFormat="1">
      <c r="A114" s="42"/>
      <c r="B114" s="43"/>
      <c r="C114" s="44"/>
      <c r="D114" s="229" t="s">
        <v>245</v>
      </c>
      <c r="E114" s="44"/>
      <c r="F114" s="254" t="s">
        <v>677</v>
      </c>
      <c r="G114" s="44"/>
      <c r="H114" s="255">
        <v>12.810000000000001</v>
      </c>
      <c r="I114" s="44"/>
      <c r="J114" s="44"/>
      <c r="K114" s="44"/>
      <c r="L114" s="48"/>
      <c r="M114" s="232"/>
      <c r="N114" s="233"/>
      <c r="O114" s="88"/>
      <c r="P114" s="88"/>
      <c r="Q114" s="88"/>
      <c r="R114" s="88"/>
      <c r="S114" s="88"/>
      <c r="T114" s="89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U114" s="20" t="s">
        <v>92</v>
      </c>
    </row>
    <row r="115" s="2" customFormat="1">
      <c r="A115" s="42"/>
      <c r="B115" s="43"/>
      <c r="C115" s="44"/>
      <c r="D115" s="229" t="s">
        <v>245</v>
      </c>
      <c r="E115" s="44"/>
      <c r="F115" s="254" t="s">
        <v>266</v>
      </c>
      <c r="G115" s="44"/>
      <c r="H115" s="255">
        <v>12.810000000000001</v>
      </c>
      <c r="I115" s="44"/>
      <c r="J115" s="44"/>
      <c r="K115" s="44"/>
      <c r="L115" s="48"/>
      <c r="M115" s="232"/>
      <c r="N115" s="233"/>
      <c r="O115" s="88"/>
      <c r="P115" s="88"/>
      <c r="Q115" s="88"/>
      <c r="R115" s="88"/>
      <c r="S115" s="88"/>
      <c r="T115" s="89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U115" s="20" t="s">
        <v>92</v>
      </c>
    </row>
    <row r="116" s="2" customFormat="1" ht="24.15" customHeight="1">
      <c r="A116" s="42"/>
      <c r="B116" s="43"/>
      <c r="C116" s="216" t="s">
        <v>163</v>
      </c>
      <c r="D116" s="216" t="s">
        <v>139</v>
      </c>
      <c r="E116" s="217" t="s">
        <v>269</v>
      </c>
      <c r="F116" s="218" t="s">
        <v>270</v>
      </c>
      <c r="G116" s="219" t="s">
        <v>200</v>
      </c>
      <c r="H116" s="220">
        <v>6.4050000000000002</v>
      </c>
      <c r="I116" s="221"/>
      <c r="J116" s="222">
        <f>ROUND(I116*H116,2)</f>
        <v>0</v>
      </c>
      <c r="K116" s="218" t="s">
        <v>240</v>
      </c>
      <c r="L116" s="48"/>
      <c r="M116" s="223" t="s">
        <v>44</v>
      </c>
      <c r="N116" s="224" t="s">
        <v>53</v>
      </c>
      <c r="O116" s="88"/>
      <c r="P116" s="225">
        <f>O116*H116</f>
        <v>0</v>
      </c>
      <c r="Q116" s="225">
        <v>0</v>
      </c>
      <c r="R116" s="225">
        <f>Q116*H116</f>
        <v>0</v>
      </c>
      <c r="S116" s="225">
        <v>0</v>
      </c>
      <c r="T116" s="226">
        <f>S116*H116</f>
        <v>0</v>
      </c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R116" s="227" t="s">
        <v>154</v>
      </c>
      <c r="AT116" s="227" t="s">
        <v>139</v>
      </c>
      <c r="AU116" s="227" t="s">
        <v>92</v>
      </c>
      <c r="AY116" s="20" t="s">
        <v>136</v>
      </c>
      <c r="BE116" s="228">
        <f>IF(N116="základní",J116,0)</f>
        <v>0</v>
      </c>
      <c r="BF116" s="228">
        <f>IF(N116="snížená",J116,0)</f>
        <v>0</v>
      </c>
      <c r="BG116" s="228">
        <f>IF(N116="zákl. přenesená",J116,0)</f>
        <v>0</v>
      </c>
      <c r="BH116" s="228">
        <f>IF(N116="sníž. přenesená",J116,0)</f>
        <v>0</v>
      </c>
      <c r="BI116" s="228">
        <f>IF(N116="nulová",J116,0)</f>
        <v>0</v>
      </c>
      <c r="BJ116" s="20" t="s">
        <v>90</v>
      </c>
      <c r="BK116" s="228">
        <f>ROUND(I116*H116,2)</f>
        <v>0</v>
      </c>
      <c r="BL116" s="20" t="s">
        <v>154</v>
      </c>
      <c r="BM116" s="227" t="s">
        <v>690</v>
      </c>
    </row>
    <row r="117" s="2" customFormat="1">
      <c r="A117" s="42"/>
      <c r="B117" s="43"/>
      <c r="C117" s="44"/>
      <c r="D117" s="251" t="s">
        <v>242</v>
      </c>
      <c r="E117" s="44"/>
      <c r="F117" s="252" t="s">
        <v>272</v>
      </c>
      <c r="G117" s="44"/>
      <c r="H117" s="44"/>
      <c r="I117" s="231"/>
      <c r="J117" s="44"/>
      <c r="K117" s="44"/>
      <c r="L117" s="48"/>
      <c r="M117" s="232"/>
      <c r="N117" s="233"/>
      <c r="O117" s="88"/>
      <c r="P117" s="88"/>
      <c r="Q117" s="88"/>
      <c r="R117" s="88"/>
      <c r="S117" s="88"/>
      <c r="T117" s="89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T117" s="20" t="s">
        <v>242</v>
      </c>
      <c r="AU117" s="20" t="s">
        <v>92</v>
      </c>
    </row>
    <row r="118" s="13" customFormat="1">
      <c r="A118" s="13"/>
      <c r="B118" s="234"/>
      <c r="C118" s="235"/>
      <c r="D118" s="229" t="s">
        <v>158</v>
      </c>
      <c r="E118" s="236" t="s">
        <v>44</v>
      </c>
      <c r="F118" s="237" t="s">
        <v>273</v>
      </c>
      <c r="G118" s="235"/>
      <c r="H118" s="238">
        <v>6.4050000000000002</v>
      </c>
      <c r="I118" s="239"/>
      <c r="J118" s="235"/>
      <c r="K118" s="235"/>
      <c r="L118" s="240"/>
      <c r="M118" s="241"/>
      <c r="N118" s="242"/>
      <c r="O118" s="242"/>
      <c r="P118" s="242"/>
      <c r="Q118" s="242"/>
      <c r="R118" s="242"/>
      <c r="S118" s="242"/>
      <c r="T118" s="24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T118" s="244" t="s">
        <v>158</v>
      </c>
      <c r="AU118" s="244" t="s">
        <v>92</v>
      </c>
      <c r="AV118" s="13" t="s">
        <v>92</v>
      </c>
      <c r="AW118" s="13" t="s">
        <v>42</v>
      </c>
      <c r="AX118" s="13" t="s">
        <v>90</v>
      </c>
      <c r="AY118" s="244" t="s">
        <v>136</v>
      </c>
    </row>
    <row r="119" s="2" customFormat="1">
      <c r="A119" s="42"/>
      <c r="B119" s="43"/>
      <c r="C119" s="44"/>
      <c r="D119" s="229" t="s">
        <v>245</v>
      </c>
      <c r="E119" s="44"/>
      <c r="F119" s="253" t="s">
        <v>268</v>
      </c>
      <c r="G119" s="44"/>
      <c r="H119" s="44"/>
      <c r="I119" s="44"/>
      <c r="J119" s="44"/>
      <c r="K119" s="44"/>
      <c r="L119" s="48"/>
      <c r="M119" s="232"/>
      <c r="N119" s="233"/>
      <c r="O119" s="88"/>
      <c r="P119" s="88"/>
      <c r="Q119" s="88"/>
      <c r="R119" s="88"/>
      <c r="S119" s="88"/>
      <c r="T119" s="89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U119" s="20" t="s">
        <v>92</v>
      </c>
    </row>
    <row r="120" s="2" customFormat="1">
      <c r="A120" s="42"/>
      <c r="B120" s="43"/>
      <c r="C120" s="44"/>
      <c r="D120" s="229" t="s">
        <v>245</v>
      </c>
      <c r="E120" s="44"/>
      <c r="F120" s="254" t="s">
        <v>677</v>
      </c>
      <c r="G120" s="44"/>
      <c r="H120" s="255">
        <v>12.810000000000001</v>
      </c>
      <c r="I120" s="44"/>
      <c r="J120" s="44"/>
      <c r="K120" s="44"/>
      <c r="L120" s="48"/>
      <c r="M120" s="232"/>
      <c r="N120" s="233"/>
      <c r="O120" s="88"/>
      <c r="P120" s="88"/>
      <c r="Q120" s="88"/>
      <c r="R120" s="88"/>
      <c r="S120" s="88"/>
      <c r="T120" s="89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U120" s="20" t="s">
        <v>92</v>
      </c>
    </row>
    <row r="121" s="2" customFormat="1">
      <c r="A121" s="42"/>
      <c r="B121" s="43"/>
      <c r="C121" s="44"/>
      <c r="D121" s="229" t="s">
        <v>245</v>
      </c>
      <c r="E121" s="44"/>
      <c r="F121" s="254" t="s">
        <v>266</v>
      </c>
      <c r="G121" s="44"/>
      <c r="H121" s="255">
        <v>12.810000000000001</v>
      </c>
      <c r="I121" s="44"/>
      <c r="J121" s="44"/>
      <c r="K121" s="44"/>
      <c r="L121" s="48"/>
      <c r="M121" s="232"/>
      <c r="N121" s="233"/>
      <c r="O121" s="88"/>
      <c r="P121" s="88"/>
      <c r="Q121" s="88"/>
      <c r="R121" s="88"/>
      <c r="S121" s="88"/>
      <c r="T121" s="89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U121" s="20" t="s">
        <v>92</v>
      </c>
    </row>
    <row r="122" s="2" customFormat="1" ht="24.15" customHeight="1">
      <c r="A122" s="42"/>
      <c r="B122" s="43"/>
      <c r="C122" s="216" t="s">
        <v>168</v>
      </c>
      <c r="D122" s="216" t="s">
        <v>139</v>
      </c>
      <c r="E122" s="217" t="s">
        <v>274</v>
      </c>
      <c r="F122" s="218" t="s">
        <v>275</v>
      </c>
      <c r="G122" s="219" t="s">
        <v>200</v>
      </c>
      <c r="H122" s="220">
        <v>1.9199999999999999</v>
      </c>
      <c r="I122" s="221"/>
      <c r="J122" s="222">
        <f>ROUND(I122*H122,2)</f>
        <v>0</v>
      </c>
      <c r="K122" s="218" t="s">
        <v>240</v>
      </c>
      <c r="L122" s="48"/>
      <c r="M122" s="223" t="s">
        <v>44</v>
      </c>
      <c r="N122" s="224" t="s">
        <v>53</v>
      </c>
      <c r="O122" s="88"/>
      <c r="P122" s="225">
        <f>O122*H122</f>
        <v>0</v>
      </c>
      <c r="Q122" s="225">
        <v>0</v>
      </c>
      <c r="R122" s="225">
        <f>Q122*H122</f>
        <v>0</v>
      </c>
      <c r="S122" s="225">
        <v>0</v>
      </c>
      <c r="T122" s="226">
        <f>S122*H122</f>
        <v>0</v>
      </c>
      <c r="U122" s="42"/>
      <c r="V122" s="42"/>
      <c r="W122" s="42"/>
      <c r="X122" s="42"/>
      <c r="Y122" s="42"/>
      <c r="Z122" s="42"/>
      <c r="AA122" s="42"/>
      <c r="AB122" s="42"/>
      <c r="AC122" s="42"/>
      <c r="AD122" s="42"/>
      <c r="AE122" s="42"/>
      <c r="AR122" s="227" t="s">
        <v>154</v>
      </c>
      <c r="AT122" s="227" t="s">
        <v>139</v>
      </c>
      <c r="AU122" s="227" t="s">
        <v>92</v>
      </c>
      <c r="AY122" s="20" t="s">
        <v>136</v>
      </c>
      <c r="BE122" s="228">
        <f>IF(N122="základní",J122,0)</f>
        <v>0</v>
      </c>
      <c r="BF122" s="228">
        <f>IF(N122="snížená",J122,0)</f>
        <v>0</v>
      </c>
      <c r="BG122" s="228">
        <f>IF(N122="zákl. přenesená",J122,0)</f>
        <v>0</v>
      </c>
      <c r="BH122" s="228">
        <f>IF(N122="sníž. přenesená",J122,0)</f>
        <v>0</v>
      </c>
      <c r="BI122" s="228">
        <f>IF(N122="nulová",J122,0)</f>
        <v>0</v>
      </c>
      <c r="BJ122" s="20" t="s">
        <v>90</v>
      </c>
      <c r="BK122" s="228">
        <f>ROUND(I122*H122,2)</f>
        <v>0</v>
      </c>
      <c r="BL122" s="20" t="s">
        <v>154</v>
      </c>
      <c r="BM122" s="227" t="s">
        <v>691</v>
      </c>
    </row>
    <row r="123" s="2" customFormat="1">
      <c r="A123" s="42"/>
      <c r="B123" s="43"/>
      <c r="C123" s="44"/>
      <c r="D123" s="251" t="s">
        <v>242</v>
      </c>
      <c r="E123" s="44"/>
      <c r="F123" s="252" t="s">
        <v>277</v>
      </c>
      <c r="G123" s="44"/>
      <c r="H123" s="44"/>
      <c r="I123" s="231"/>
      <c r="J123" s="44"/>
      <c r="K123" s="44"/>
      <c r="L123" s="48"/>
      <c r="M123" s="232"/>
      <c r="N123" s="233"/>
      <c r="O123" s="88"/>
      <c r="P123" s="88"/>
      <c r="Q123" s="88"/>
      <c r="R123" s="88"/>
      <c r="S123" s="88"/>
      <c r="T123" s="89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T123" s="20" t="s">
        <v>242</v>
      </c>
      <c r="AU123" s="20" t="s">
        <v>92</v>
      </c>
    </row>
    <row r="124" s="13" customFormat="1">
      <c r="A124" s="13"/>
      <c r="B124" s="234"/>
      <c r="C124" s="235"/>
      <c r="D124" s="229" t="s">
        <v>158</v>
      </c>
      <c r="E124" s="236" t="s">
        <v>44</v>
      </c>
      <c r="F124" s="237" t="s">
        <v>692</v>
      </c>
      <c r="G124" s="235"/>
      <c r="H124" s="238">
        <v>1.9199999999999999</v>
      </c>
      <c r="I124" s="239"/>
      <c r="J124" s="235"/>
      <c r="K124" s="235"/>
      <c r="L124" s="240"/>
      <c r="M124" s="241"/>
      <c r="N124" s="242"/>
      <c r="O124" s="242"/>
      <c r="P124" s="242"/>
      <c r="Q124" s="242"/>
      <c r="R124" s="242"/>
      <c r="S124" s="242"/>
      <c r="T124" s="24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T124" s="244" t="s">
        <v>158</v>
      </c>
      <c r="AU124" s="244" t="s">
        <v>92</v>
      </c>
      <c r="AV124" s="13" t="s">
        <v>92</v>
      </c>
      <c r="AW124" s="13" t="s">
        <v>42</v>
      </c>
      <c r="AX124" s="13" t="s">
        <v>82</v>
      </c>
      <c r="AY124" s="244" t="s">
        <v>136</v>
      </c>
    </row>
    <row r="125" s="14" customFormat="1">
      <c r="A125" s="14"/>
      <c r="B125" s="256"/>
      <c r="C125" s="257"/>
      <c r="D125" s="229" t="s">
        <v>158</v>
      </c>
      <c r="E125" s="258" t="s">
        <v>44</v>
      </c>
      <c r="F125" s="259" t="s">
        <v>247</v>
      </c>
      <c r="G125" s="257"/>
      <c r="H125" s="260">
        <v>1.9199999999999999</v>
      </c>
      <c r="I125" s="261"/>
      <c r="J125" s="257"/>
      <c r="K125" s="257"/>
      <c r="L125" s="262"/>
      <c r="M125" s="263"/>
      <c r="N125" s="264"/>
      <c r="O125" s="264"/>
      <c r="P125" s="264"/>
      <c r="Q125" s="264"/>
      <c r="R125" s="264"/>
      <c r="S125" s="264"/>
      <c r="T125" s="265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T125" s="266" t="s">
        <v>158</v>
      </c>
      <c r="AU125" s="266" t="s">
        <v>92</v>
      </c>
      <c r="AV125" s="14" t="s">
        <v>154</v>
      </c>
      <c r="AW125" s="14" t="s">
        <v>42</v>
      </c>
      <c r="AX125" s="14" t="s">
        <v>90</v>
      </c>
      <c r="AY125" s="266" t="s">
        <v>136</v>
      </c>
    </row>
    <row r="126" s="2" customFormat="1" ht="21.75" customHeight="1">
      <c r="A126" s="42"/>
      <c r="B126" s="43"/>
      <c r="C126" s="216" t="s">
        <v>172</v>
      </c>
      <c r="D126" s="216" t="s">
        <v>139</v>
      </c>
      <c r="E126" s="217" t="s">
        <v>283</v>
      </c>
      <c r="F126" s="218" t="s">
        <v>284</v>
      </c>
      <c r="G126" s="219" t="s">
        <v>220</v>
      </c>
      <c r="H126" s="220">
        <v>14.470000000000001</v>
      </c>
      <c r="I126" s="221"/>
      <c r="J126" s="222">
        <f>ROUND(I126*H126,2)</f>
        <v>0</v>
      </c>
      <c r="K126" s="218" t="s">
        <v>240</v>
      </c>
      <c r="L126" s="48"/>
      <c r="M126" s="223" t="s">
        <v>44</v>
      </c>
      <c r="N126" s="224" t="s">
        <v>53</v>
      </c>
      <c r="O126" s="88"/>
      <c r="P126" s="225">
        <f>O126*H126</f>
        <v>0</v>
      </c>
      <c r="Q126" s="225">
        <v>0.00084000000000000003</v>
      </c>
      <c r="R126" s="225">
        <f>Q126*H126</f>
        <v>0.0121548</v>
      </c>
      <c r="S126" s="225">
        <v>0</v>
      </c>
      <c r="T126" s="226">
        <f>S126*H126</f>
        <v>0</v>
      </c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R126" s="227" t="s">
        <v>154</v>
      </c>
      <c r="AT126" s="227" t="s">
        <v>139</v>
      </c>
      <c r="AU126" s="227" t="s">
        <v>92</v>
      </c>
      <c r="AY126" s="20" t="s">
        <v>136</v>
      </c>
      <c r="BE126" s="228">
        <f>IF(N126="základní",J126,0)</f>
        <v>0</v>
      </c>
      <c r="BF126" s="228">
        <f>IF(N126="snížená",J126,0)</f>
        <v>0</v>
      </c>
      <c r="BG126" s="228">
        <f>IF(N126="zákl. přenesená",J126,0)</f>
        <v>0</v>
      </c>
      <c r="BH126" s="228">
        <f>IF(N126="sníž. přenesená",J126,0)</f>
        <v>0</v>
      </c>
      <c r="BI126" s="228">
        <f>IF(N126="nulová",J126,0)</f>
        <v>0</v>
      </c>
      <c r="BJ126" s="20" t="s">
        <v>90</v>
      </c>
      <c r="BK126" s="228">
        <f>ROUND(I126*H126,2)</f>
        <v>0</v>
      </c>
      <c r="BL126" s="20" t="s">
        <v>154</v>
      </c>
      <c r="BM126" s="227" t="s">
        <v>693</v>
      </c>
    </row>
    <row r="127" s="2" customFormat="1">
      <c r="A127" s="42"/>
      <c r="B127" s="43"/>
      <c r="C127" s="44"/>
      <c r="D127" s="251" t="s">
        <v>242</v>
      </c>
      <c r="E127" s="44"/>
      <c r="F127" s="252" t="s">
        <v>286</v>
      </c>
      <c r="G127" s="44"/>
      <c r="H127" s="44"/>
      <c r="I127" s="231"/>
      <c r="J127" s="44"/>
      <c r="K127" s="44"/>
      <c r="L127" s="48"/>
      <c r="M127" s="232"/>
      <c r="N127" s="233"/>
      <c r="O127" s="88"/>
      <c r="P127" s="88"/>
      <c r="Q127" s="88"/>
      <c r="R127" s="88"/>
      <c r="S127" s="88"/>
      <c r="T127" s="89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T127" s="20" t="s">
        <v>242</v>
      </c>
      <c r="AU127" s="20" t="s">
        <v>92</v>
      </c>
    </row>
    <row r="128" s="13" customFormat="1">
      <c r="A128" s="13"/>
      <c r="B128" s="234"/>
      <c r="C128" s="235"/>
      <c r="D128" s="229" t="s">
        <v>158</v>
      </c>
      <c r="E128" s="236" t="s">
        <v>44</v>
      </c>
      <c r="F128" s="237" t="s">
        <v>694</v>
      </c>
      <c r="G128" s="235"/>
      <c r="H128" s="238">
        <v>14.470000000000001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158</v>
      </c>
      <c r="AU128" s="244" t="s">
        <v>92</v>
      </c>
      <c r="AV128" s="13" t="s">
        <v>92</v>
      </c>
      <c r="AW128" s="13" t="s">
        <v>42</v>
      </c>
      <c r="AX128" s="13" t="s">
        <v>82</v>
      </c>
      <c r="AY128" s="244" t="s">
        <v>136</v>
      </c>
    </row>
    <row r="129" s="14" customFormat="1">
      <c r="A129" s="14"/>
      <c r="B129" s="256"/>
      <c r="C129" s="257"/>
      <c r="D129" s="229" t="s">
        <v>158</v>
      </c>
      <c r="E129" s="258" t="s">
        <v>44</v>
      </c>
      <c r="F129" s="259" t="s">
        <v>247</v>
      </c>
      <c r="G129" s="257"/>
      <c r="H129" s="260">
        <v>14.470000000000001</v>
      </c>
      <c r="I129" s="261"/>
      <c r="J129" s="257"/>
      <c r="K129" s="257"/>
      <c r="L129" s="262"/>
      <c r="M129" s="263"/>
      <c r="N129" s="264"/>
      <c r="O129" s="264"/>
      <c r="P129" s="264"/>
      <c r="Q129" s="264"/>
      <c r="R129" s="264"/>
      <c r="S129" s="264"/>
      <c r="T129" s="265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T129" s="266" t="s">
        <v>158</v>
      </c>
      <c r="AU129" s="266" t="s">
        <v>92</v>
      </c>
      <c r="AV129" s="14" t="s">
        <v>154</v>
      </c>
      <c r="AW129" s="14" t="s">
        <v>42</v>
      </c>
      <c r="AX129" s="14" t="s">
        <v>90</v>
      </c>
      <c r="AY129" s="266" t="s">
        <v>136</v>
      </c>
    </row>
    <row r="130" s="2" customFormat="1" ht="24.15" customHeight="1">
      <c r="A130" s="42"/>
      <c r="B130" s="43"/>
      <c r="C130" s="216" t="s">
        <v>178</v>
      </c>
      <c r="D130" s="216" t="s">
        <v>139</v>
      </c>
      <c r="E130" s="217" t="s">
        <v>288</v>
      </c>
      <c r="F130" s="218" t="s">
        <v>289</v>
      </c>
      <c r="G130" s="219" t="s">
        <v>220</v>
      </c>
      <c r="H130" s="220">
        <v>14.470000000000001</v>
      </c>
      <c r="I130" s="221"/>
      <c r="J130" s="222">
        <f>ROUND(I130*H130,2)</f>
        <v>0</v>
      </c>
      <c r="K130" s="218" t="s">
        <v>240</v>
      </c>
      <c r="L130" s="48"/>
      <c r="M130" s="223" t="s">
        <v>44</v>
      </c>
      <c r="N130" s="224" t="s">
        <v>53</v>
      </c>
      <c r="O130" s="88"/>
      <c r="P130" s="225">
        <f>O130*H130</f>
        <v>0</v>
      </c>
      <c r="Q130" s="225">
        <v>0</v>
      </c>
      <c r="R130" s="225">
        <f>Q130*H130</f>
        <v>0</v>
      </c>
      <c r="S130" s="225">
        <v>0</v>
      </c>
      <c r="T130" s="226">
        <f>S130*H130</f>
        <v>0</v>
      </c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R130" s="227" t="s">
        <v>154</v>
      </c>
      <c r="AT130" s="227" t="s">
        <v>139</v>
      </c>
      <c r="AU130" s="227" t="s">
        <v>92</v>
      </c>
      <c r="AY130" s="20" t="s">
        <v>136</v>
      </c>
      <c r="BE130" s="228">
        <f>IF(N130="základní",J130,0)</f>
        <v>0</v>
      </c>
      <c r="BF130" s="228">
        <f>IF(N130="snížená",J130,0)</f>
        <v>0</v>
      </c>
      <c r="BG130" s="228">
        <f>IF(N130="zákl. přenesená",J130,0)</f>
        <v>0</v>
      </c>
      <c r="BH130" s="228">
        <f>IF(N130="sníž. přenesená",J130,0)</f>
        <v>0</v>
      </c>
      <c r="BI130" s="228">
        <f>IF(N130="nulová",J130,0)</f>
        <v>0</v>
      </c>
      <c r="BJ130" s="20" t="s">
        <v>90</v>
      </c>
      <c r="BK130" s="228">
        <f>ROUND(I130*H130,2)</f>
        <v>0</v>
      </c>
      <c r="BL130" s="20" t="s">
        <v>154</v>
      </c>
      <c r="BM130" s="227" t="s">
        <v>695</v>
      </c>
    </row>
    <row r="131" s="2" customFormat="1">
      <c r="A131" s="42"/>
      <c r="B131" s="43"/>
      <c r="C131" s="44"/>
      <c r="D131" s="251" t="s">
        <v>242</v>
      </c>
      <c r="E131" s="44"/>
      <c r="F131" s="252" t="s">
        <v>291</v>
      </c>
      <c r="G131" s="44"/>
      <c r="H131" s="44"/>
      <c r="I131" s="231"/>
      <c r="J131" s="44"/>
      <c r="K131" s="44"/>
      <c r="L131" s="48"/>
      <c r="M131" s="232"/>
      <c r="N131" s="233"/>
      <c r="O131" s="88"/>
      <c r="P131" s="88"/>
      <c r="Q131" s="88"/>
      <c r="R131" s="88"/>
      <c r="S131" s="88"/>
      <c r="T131" s="89"/>
      <c r="U131" s="42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T131" s="20" t="s">
        <v>242</v>
      </c>
      <c r="AU131" s="20" t="s">
        <v>92</v>
      </c>
    </row>
    <row r="132" s="13" customFormat="1">
      <c r="A132" s="13"/>
      <c r="B132" s="234"/>
      <c r="C132" s="235"/>
      <c r="D132" s="229" t="s">
        <v>158</v>
      </c>
      <c r="E132" s="236" t="s">
        <v>44</v>
      </c>
      <c r="F132" s="237" t="s">
        <v>694</v>
      </c>
      <c r="G132" s="235"/>
      <c r="H132" s="238">
        <v>14.470000000000001</v>
      </c>
      <c r="I132" s="239"/>
      <c r="J132" s="235"/>
      <c r="K132" s="235"/>
      <c r="L132" s="240"/>
      <c r="M132" s="241"/>
      <c r="N132" s="242"/>
      <c r="O132" s="242"/>
      <c r="P132" s="242"/>
      <c r="Q132" s="242"/>
      <c r="R132" s="242"/>
      <c r="S132" s="242"/>
      <c r="T132" s="24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T132" s="244" t="s">
        <v>158</v>
      </c>
      <c r="AU132" s="244" t="s">
        <v>92</v>
      </c>
      <c r="AV132" s="13" t="s">
        <v>92</v>
      </c>
      <c r="AW132" s="13" t="s">
        <v>42</v>
      </c>
      <c r="AX132" s="13" t="s">
        <v>82</v>
      </c>
      <c r="AY132" s="244" t="s">
        <v>136</v>
      </c>
    </row>
    <row r="133" s="14" customFormat="1">
      <c r="A133" s="14"/>
      <c r="B133" s="256"/>
      <c r="C133" s="257"/>
      <c r="D133" s="229" t="s">
        <v>158</v>
      </c>
      <c r="E133" s="258" t="s">
        <v>44</v>
      </c>
      <c r="F133" s="259" t="s">
        <v>247</v>
      </c>
      <c r="G133" s="257"/>
      <c r="H133" s="260">
        <v>14.470000000000001</v>
      </c>
      <c r="I133" s="261"/>
      <c r="J133" s="257"/>
      <c r="K133" s="257"/>
      <c r="L133" s="262"/>
      <c r="M133" s="263"/>
      <c r="N133" s="264"/>
      <c r="O133" s="264"/>
      <c r="P133" s="264"/>
      <c r="Q133" s="264"/>
      <c r="R133" s="264"/>
      <c r="S133" s="264"/>
      <c r="T133" s="265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T133" s="266" t="s">
        <v>158</v>
      </c>
      <c r="AU133" s="266" t="s">
        <v>92</v>
      </c>
      <c r="AV133" s="14" t="s">
        <v>154</v>
      </c>
      <c r="AW133" s="14" t="s">
        <v>42</v>
      </c>
      <c r="AX133" s="14" t="s">
        <v>90</v>
      </c>
      <c r="AY133" s="266" t="s">
        <v>136</v>
      </c>
    </row>
    <row r="134" s="2" customFormat="1" ht="37.8" customHeight="1">
      <c r="A134" s="42"/>
      <c r="B134" s="43"/>
      <c r="C134" s="216" t="s">
        <v>181</v>
      </c>
      <c r="D134" s="216" t="s">
        <v>139</v>
      </c>
      <c r="E134" s="217" t="s">
        <v>292</v>
      </c>
      <c r="F134" s="218" t="s">
        <v>293</v>
      </c>
      <c r="G134" s="219" t="s">
        <v>200</v>
      </c>
      <c r="H134" s="220">
        <v>10.5</v>
      </c>
      <c r="I134" s="221"/>
      <c r="J134" s="222">
        <f>ROUND(I134*H134,2)</f>
        <v>0</v>
      </c>
      <c r="K134" s="218" t="s">
        <v>240</v>
      </c>
      <c r="L134" s="48"/>
      <c r="M134" s="223" t="s">
        <v>44</v>
      </c>
      <c r="N134" s="224" t="s">
        <v>53</v>
      </c>
      <c r="O134" s="88"/>
      <c r="P134" s="225">
        <f>O134*H134</f>
        <v>0</v>
      </c>
      <c r="Q134" s="225">
        <v>0</v>
      </c>
      <c r="R134" s="225">
        <f>Q134*H134</f>
        <v>0</v>
      </c>
      <c r="S134" s="225">
        <v>0</v>
      </c>
      <c r="T134" s="226">
        <f>S134*H134</f>
        <v>0</v>
      </c>
      <c r="U134" s="42"/>
      <c r="V134" s="42"/>
      <c r="W134" s="42"/>
      <c r="X134" s="42"/>
      <c r="Y134" s="42"/>
      <c r="Z134" s="42"/>
      <c r="AA134" s="42"/>
      <c r="AB134" s="42"/>
      <c r="AC134" s="42"/>
      <c r="AD134" s="42"/>
      <c r="AE134" s="42"/>
      <c r="AR134" s="227" t="s">
        <v>154</v>
      </c>
      <c r="AT134" s="227" t="s">
        <v>139</v>
      </c>
      <c r="AU134" s="227" t="s">
        <v>92</v>
      </c>
      <c r="AY134" s="20" t="s">
        <v>136</v>
      </c>
      <c r="BE134" s="228">
        <f>IF(N134="základní",J134,0)</f>
        <v>0</v>
      </c>
      <c r="BF134" s="228">
        <f>IF(N134="snížená",J134,0)</f>
        <v>0</v>
      </c>
      <c r="BG134" s="228">
        <f>IF(N134="zákl. přenesená",J134,0)</f>
        <v>0</v>
      </c>
      <c r="BH134" s="228">
        <f>IF(N134="sníž. přenesená",J134,0)</f>
        <v>0</v>
      </c>
      <c r="BI134" s="228">
        <f>IF(N134="nulová",J134,0)</f>
        <v>0</v>
      </c>
      <c r="BJ134" s="20" t="s">
        <v>90</v>
      </c>
      <c r="BK134" s="228">
        <f>ROUND(I134*H134,2)</f>
        <v>0</v>
      </c>
      <c r="BL134" s="20" t="s">
        <v>154</v>
      </c>
      <c r="BM134" s="227" t="s">
        <v>696</v>
      </c>
    </row>
    <row r="135" s="2" customFormat="1">
      <c r="A135" s="42"/>
      <c r="B135" s="43"/>
      <c r="C135" s="44"/>
      <c r="D135" s="251" t="s">
        <v>242</v>
      </c>
      <c r="E135" s="44"/>
      <c r="F135" s="252" t="s">
        <v>295</v>
      </c>
      <c r="G135" s="44"/>
      <c r="H135" s="44"/>
      <c r="I135" s="231"/>
      <c r="J135" s="44"/>
      <c r="K135" s="44"/>
      <c r="L135" s="48"/>
      <c r="M135" s="232"/>
      <c r="N135" s="233"/>
      <c r="O135" s="88"/>
      <c r="P135" s="88"/>
      <c r="Q135" s="88"/>
      <c r="R135" s="88"/>
      <c r="S135" s="88"/>
      <c r="T135" s="89"/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T135" s="20" t="s">
        <v>242</v>
      </c>
      <c r="AU135" s="20" t="s">
        <v>92</v>
      </c>
    </row>
    <row r="136" s="13" customFormat="1">
      <c r="A136" s="13"/>
      <c r="B136" s="234"/>
      <c r="C136" s="235"/>
      <c r="D136" s="229" t="s">
        <v>158</v>
      </c>
      <c r="E136" s="236" t="s">
        <v>44</v>
      </c>
      <c r="F136" s="237" t="s">
        <v>296</v>
      </c>
      <c r="G136" s="235"/>
      <c r="H136" s="238">
        <v>10.5</v>
      </c>
      <c r="I136" s="239"/>
      <c r="J136" s="235"/>
      <c r="K136" s="235"/>
      <c r="L136" s="240"/>
      <c r="M136" s="241"/>
      <c r="N136" s="242"/>
      <c r="O136" s="242"/>
      <c r="P136" s="242"/>
      <c r="Q136" s="242"/>
      <c r="R136" s="242"/>
      <c r="S136" s="242"/>
      <c r="T136" s="24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T136" s="244" t="s">
        <v>158</v>
      </c>
      <c r="AU136" s="244" t="s">
        <v>92</v>
      </c>
      <c r="AV136" s="13" t="s">
        <v>92</v>
      </c>
      <c r="AW136" s="13" t="s">
        <v>42</v>
      </c>
      <c r="AX136" s="13" t="s">
        <v>90</v>
      </c>
      <c r="AY136" s="244" t="s">
        <v>136</v>
      </c>
    </row>
    <row r="137" s="2" customFormat="1">
      <c r="A137" s="42"/>
      <c r="B137" s="43"/>
      <c r="C137" s="44"/>
      <c r="D137" s="229" t="s">
        <v>245</v>
      </c>
      <c r="E137" s="44"/>
      <c r="F137" s="253" t="s">
        <v>297</v>
      </c>
      <c r="G137" s="44"/>
      <c r="H137" s="44"/>
      <c r="I137" s="44"/>
      <c r="J137" s="44"/>
      <c r="K137" s="44"/>
      <c r="L137" s="48"/>
      <c r="M137" s="232"/>
      <c r="N137" s="233"/>
      <c r="O137" s="88"/>
      <c r="P137" s="88"/>
      <c r="Q137" s="88"/>
      <c r="R137" s="88"/>
      <c r="S137" s="88"/>
      <c r="T137" s="89"/>
      <c r="U137" s="42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U137" s="20" t="s">
        <v>92</v>
      </c>
    </row>
    <row r="138" s="2" customFormat="1">
      <c r="A138" s="42"/>
      <c r="B138" s="43"/>
      <c r="C138" s="44"/>
      <c r="D138" s="229" t="s">
        <v>245</v>
      </c>
      <c r="E138" s="44"/>
      <c r="F138" s="254" t="s">
        <v>211</v>
      </c>
      <c r="G138" s="44"/>
      <c r="H138" s="255">
        <v>12.810000000000001</v>
      </c>
      <c r="I138" s="44"/>
      <c r="J138" s="44"/>
      <c r="K138" s="44"/>
      <c r="L138" s="48"/>
      <c r="M138" s="232"/>
      <c r="N138" s="233"/>
      <c r="O138" s="88"/>
      <c r="P138" s="88"/>
      <c r="Q138" s="88"/>
      <c r="R138" s="88"/>
      <c r="S138" s="88"/>
      <c r="T138" s="89"/>
      <c r="U138" s="42"/>
      <c r="V138" s="42"/>
      <c r="W138" s="42"/>
      <c r="X138" s="42"/>
      <c r="Y138" s="42"/>
      <c r="Z138" s="42"/>
      <c r="AA138" s="42"/>
      <c r="AB138" s="42"/>
      <c r="AC138" s="42"/>
      <c r="AD138" s="42"/>
      <c r="AE138" s="42"/>
      <c r="AU138" s="20" t="s">
        <v>92</v>
      </c>
    </row>
    <row r="139" s="2" customFormat="1">
      <c r="A139" s="42"/>
      <c r="B139" s="43"/>
      <c r="C139" s="44"/>
      <c r="D139" s="229" t="s">
        <v>245</v>
      </c>
      <c r="E139" s="44"/>
      <c r="F139" s="254" t="s">
        <v>298</v>
      </c>
      <c r="G139" s="44"/>
      <c r="H139" s="255">
        <v>-5.25</v>
      </c>
      <c r="I139" s="44"/>
      <c r="J139" s="44"/>
      <c r="K139" s="44"/>
      <c r="L139" s="48"/>
      <c r="M139" s="232"/>
      <c r="N139" s="233"/>
      <c r="O139" s="88"/>
      <c r="P139" s="88"/>
      <c r="Q139" s="88"/>
      <c r="R139" s="88"/>
      <c r="S139" s="88"/>
      <c r="T139" s="89"/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U139" s="20" t="s">
        <v>92</v>
      </c>
    </row>
    <row r="140" s="2" customFormat="1">
      <c r="A140" s="42"/>
      <c r="B140" s="43"/>
      <c r="C140" s="44"/>
      <c r="D140" s="229" t="s">
        <v>245</v>
      </c>
      <c r="E140" s="44"/>
      <c r="F140" s="254" t="s">
        <v>247</v>
      </c>
      <c r="G140" s="44"/>
      <c r="H140" s="255">
        <v>7.5599999999999996</v>
      </c>
      <c r="I140" s="44"/>
      <c r="J140" s="44"/>
      <c r="K140" s="44"/>
      <c r="L140" s="48"/>
      <c r="M140" s="232"/>
      <c r="N140" s="233"/>
      <c r="O140" s="88"/>
      <c r="P140" s="88"/>
      <c r="Q140" s="88"/>
      <c r="R140" s="88"/>
      <c r="S140" s="88"/>
      <c r="T140" s="89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U140" s="20" t="s">
        <v>92</v>
      </c>
    </row>
    <row r="141" s="2" customFormat="1">
      <c r="A141" s="42"/>
      <c r="B141" s="43"/>
      <c r="C141" s="44"/>
      <c r="D141" s="229" t="s">
        <v>245</v>
      </c>
      <c r="E141" s="44"/>
      <c r="F141" s="253" t="s">
        <v>300</v>
      </c>
      <c r="G141" s="44"/>
      <c r="H141" s="44"/>
      <c r="I141" s="44"/>
      <c r="J141" s="44"/>
      <c r="K141" s="44"/>
      <c r="L141" s="48"/>
      <c r="M141" s="232"/>
      <c r="N141" s="233"/>
      <c r="O141" s="88"/>
      <c r="P141" s="88"/>
      <c r="Q141" s="88"/>
      <c r="R141" s="88"/>
      <c r="S141" s="88"/>
      <c r="T141" s="89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U141" s="20" t="s">
        <v>92</v>
      </c>
    </row>
    <row r="142" s="2" customFormat="1">
      <c r="A142" s="42"/>
      <c r="B142" s="43"/>
      <c r="C142" s="44"/>
      <c r="D142" s="229" t="s">
        <v>245</v>
      </c>
      <c r="E142" s="44"/>
      <c r="F142" s="254" t="s">
        <v>211</v>
      </c>
      <c r="G142" s="44"/>
      <c r="H142" s="255">
        <v>12.810000000000001</v>
      </c>
      <c r="I142" s="44"/>
      <c r="J142" s="44"/>
      <c r="K142" s="44"/>
      <c r="L142" s="48"/>
      <c r="M142" s="232"/>
      <c r="N142" s="233"/>
      <c r="O142" s="88"/>
      <c r="P142" s="88"/>
      <c r="Q142" s="88"/>
      <c r="R142" s="88"/>
      <c r="S142" s="88"/>
      <c r="T142" s="89"/>
      <c r="U142" s="42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U142" s="20" t="s">
        <v>92</v>
      </c>
    </row>
    <row r="143" s="2" customFormat="1">
      <c r="A143" s="42"/>
      <c r="B143" s="43"/>
      <c r="C143" s="44"/>
      <c r="D143" s="229" t="s">
        <v>245</v>
      </c>
      <c r="E143" s="44"/>
      <c r="F143" s="254" t="s">
        <v>301</v>
      </c>
      <c r="G143" s="44"/>
      <c r="H143" s="255">
        <v>-6.7199999999999998</v>
      </c>
      <c r="I143" s="44"/>
      <c r="J143" s="44"/>
      <c r="K143" s="44"/>
      <c r="L143" s="48"/>
      <c r="M143" s="232"/>
      <c r="N143" s="233"/>
      <c r="O143" s="88"/>
      <c r="P143" s="88"/>
      <c r="Q143" s="88"/>
      <c r="R143" s="88"/>
      <c r="S143" s="88"/>
      <c r="T143" s="89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U143" s="20" t="s">
        <v>92</v>
      </c>
    </row>
    <row r="144" s="2" customFormat="1">
      <c r="A144" s="42"/>
      <c r="B144" s="43"/>
      <c r="C144" s="44"/>
      <c r="D144" s="229" t="s">
        <v>245</v>
      </c>
      <c r="E144" s="44"/>
      <c r="F144" s="254" t="s">
        <v>302</v>
      </c>
      <c r="G144" s="44"/>
      <c r="H144" s="255">
        <v>-0.83999999999999997</v>
      </c>
      <c r="I144" s="44"/>
      <c r="J144" s="44"/>
      <c r="K144" s="44"/>
      <c r="L144" s="48"/>
      <c r="M144" s="232"/>
      <c r="N144" s="233"/>
      <c r="O144" s="88"/>
      <c r="P144" s="88"/>
      <c r="Q144" s="88"/>
      <c r="R144" s="88"/>
      <c r="S144" s="88"/>
      <c r="T144" s="89"/>
      <c r="U144" s="42"/>
      <c r="V144" s="42"/>
      <c r="W144" s="42"/>
      <c r="X144" s="42"/>
      <c r="Y144" s="42"/>
      <c r="Z144" s="42"/>
      <c r="AA144" s="42"/>
      <c r="AB144" s="42"/>
      <c r="AC144" s="42"/>
      <c r="AD144" s="42"/>
      <c r="AE144" s="42"/>
      <c r="AU144" s="20" t="s">
        <v>92</v>
      </c>
    </row>
    <row r="145" s="2" customFormat="1">
      <c r="A145" s="42"/>
      <c r="B145" s="43"/>
      <c r="C145" s="44"/>
      <c r="D145" s="229" t="s">
        <v>245</v>
      </c>
      <c r="E145" s="44"/>
      <c r="F145" s="254" t="s">
        <v>247</v>
      </c>
      <c r="G145" s="44"/>
      <c r="H145" s="255">
        <v>5.25</v>
      </c>
      <c r="I145" s="44"/>
      <c r="J145" s="44"/>
      <c r="K145" s="44"/>
      <c r="L145" s="48"/>
      <c r="M145" s="232"/>
      <c r="N145" s="233"/>
      <c r="O145" s="88"/>
      <c r="P145" s="88"/>
      <c r="Q145" s="88"/>
      <c r="R145" s="88"/>
      <c r="S145" s="88"/>
      <c r="T145" s="89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U145" s="20" t="s">
        <v>92</v>
      </c>
    </row>
    <row r="146" s="2" customFormat="1" ht="37.8" customHeight="1">
      <c r="A146" s="42"/>
      <c r="B146" s="43"/>
      <c r="C146" s="216" t="s">
        <v>187</v>
      </c>
      <c r="D146" s="216" t="s">
        <v>139</v>
      </c>
      <c r="E146" s="217" t="s">
        <v>303</v>
      </c>
      <c r="F146" s="218" t="s">
        <v>304</v>
      </c>
      <c r="G146" s="219" t="s">
        <v>200</v>
      </c>
      <c r="H146" s="220">
        <v>7.5599999999999996</v>
      </c>
      <c r="I146" s="221"/>
      <c r="J146" s="222">
        <f>ROUND(I146*H146,2)</f>
        <v>0</v>
      </c>
      <c r="K146" s="218" t="s">
        <v>240</v>
      </c>
      <c r="L146" s="48"/>
      <c r="M146" s="223" t="s">
        <v>44</v>
      </c>
      <c r="N146" s="224" t="s">
        <v>53</v>
      </c>
      <c r="O146" s="88"/>
      <c r="P146" s="225">
        <f>O146*H146</f>
        <v>0</v>
      </c>
      <c r="Q146" s="225">
        <v>0</v>
      </c>
      <c r="R146" s="225">
        <f>Q146*H146</f>
        <v>0</v>
      </c>
      <c r="S146" s="225">
        <v>0</v>
      </c>
      <c r="T146" s="226">
        <f>S146*H146</f>
        <v>0</v>
      </c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R146" s="227" t="s">
        <v>154</v>
      </c>
      <c r="AT146" s="227" t="s">
        <v>139</v>
      </c>
      <c r="AU146" s="227" t="s">
        <v>92</v>
      </c>
      <c r="AY146" s="20" t="s">
        <v>136</v>
      </c>
      <c r="BE146" s="228">
        <f>IF(N146="základní",J146,0)</f>
        <v>0</v>
      </c>
      <c r="BF146" s="228">
        <f>IF(N146="snížená",J146,0)</f>
        <v>0</v>
      </c>
      <c r="BG146" s="228">
        <f>IF(N146="zákl. přenesená",J146,0)</f>
        <v>0</v>
      </c>
      <c r="BH146" s="228">
        <f>IF(N146="sníž. přenesená",J146,0)</f>
        <v>0</v>
      </c>
      <c r="BI146" s="228">
        <f>IF(N146="nulová",J146,0)</f>
        <v>0</v>
      </c>
      <c r="BJ146" s="20" t="s">
        <v>90</v>
      </c>
      <c r="BK146" s="228">
        <f>ROUND(I146*H146,2)</f>
        <v>0</v>
      </c>
      <c r="BL146" s="20" t="s">
        <v>154</v>
      </c>
      <c r="BM146" s="227" t="s">
        <v>697</v>
      </c>
    </row>
    <row r="147" s="2" customFormat="1">
      <c r="A147" s="42"/>
      <c r="B147" s="43"/>
      <c r="C147" s="44"/>
      <c r="D147" s="251" t="s">
        <v>242</v>
      </c>
      <c r="E147" s="44"/>
      <c r="F147" s="252" t="s">
        <v>306</v>
      </c>
      <c r="G147" s="44"/>
      <c r="H147" s="44"/>
      <c r="I147" s="231"/>
      <c r="J147" s="44"/>
      <c r="K147" s="44"/>
      <c r="L147" s="48"/>
      <c r="M147" s="232"/>
      <c r="N147" s="233"/>
      <c r="O147" s="88"/>
      <c r="P147" s="88"/>
      <c r="Q147" s="88"/>
      <c r="R147" s="88"/>
      <c r="S147" s="88"/>
      <c r="T147" s="89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T147" s="20" t="s">
        <v>242</v>
      </c>
      <c r="AU147" s="20" t="s">
        <v>92</v>
      </c>
    </row>
    <row r="148" s="13" customFormat="1">
      <c r="A148" s="13"/>
      <c r="B148" s="234"/>
      <c r="C148" s="235"/>
      <c r="D148" s="229" t="s">
        <v>158</v>
      </c>
      <c r="E148" s="236" t="s">
        <v>44</v>
      </c>
      <c r="F148" s="237" t="s">
        <v>307</v>
      </c>
      <c r="G148" s="235"/>
      <c r="H148" s="238">
        <v>7.5599999999999996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158</v>
      </c>
      <c r="AU148" s="244" t="s">
        <v>92</v>
      </c>
      <c r="AV148" s="13" t="s">
        <v>92</v>
      </c>
      <c r="AW148" s="13" t="s">
        <v>42</v>
      </c>
      <c r="AX148" s="13" t="s">
        <v>90</v>
      </c>
      <c r="AY148" s="244" t="s">
        <v>136</v>
      </c>
    </row>
    <row r="149" s="2" customFormat="1">
      <c r="A149" s="42"/>
      <c r="B149" s="43"/>
      <c r="C149" s="44"/>
      <c r="D149" s="229" t="s">
        <v>245</v>
      </c>
      <c r="E149" s="44"/>
      <c r="F149" s="253" t="s">
        <v>297</v>
      </c>
      <c r="G149" s="44"/>
      <c r="H149" s="44"/>
      <c r="I149" s="44"/>
      <c r="J149" s="44"/>
      <c r="K149" s="44"/>
      <c r="L149" s="48"/>
      <c r="M149" s="232"/>
      <c r="N149" s="233"/>
      <c r="O149" s="88"/>
      <c r="P149" s="88"/>
      <c r="Q149" s="88"/>
      <c r="R149" s="88"/>
      <c r="S149" s="88"/>
      <c r="T149" s="89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U149" s="20" t="s">
        <v>92</v>
      </c>
    </row>
    <row r="150" s="2" customFormat="1">
      <c r="A150" s="42"/>
      <c r="B150" s="43"/>
      <c r="C150" s="44"/>
      <c r="D150" s="229" t="s">
        <v>245</v>
      </c>
      <c r="E150" s="44"/>
      <c r="F150" s="254" t="s">
        <v>211</v>
      </c>
      <c r="G150" s="44"/>
      <c r="H150" s="255">
        <v>12.810000000000001</v>
      </c>
      <c r="I150" s="44"/>
      <c r="J150" s="44"/>
      <c r="K150" s="44"/>
      <c r="L150" s="48"/>
      <c r="M150" s="232"/>
      <c r="N150" s="233"/>
      <c r="O150" s="88"/>
      <c r="P150" s="88"/>
      <c r="Q150" s="88"/>
      <c r="R150" s="88"/>
      <c r="S150" s="88"/>
      <c r="T150" s="89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U150" s="20" t="s">
        <v>92</v>
      </c>
    </row>
    <row r="151" s="2" customFormat="1">
      <c r="A151" s="42"/>
      <c r="B151" s="43"/>
      <c r="C151" s="44"/>
      <c r="D151" s="229" t="s">
        <v>245</v>
      </c>
      <c r="E151" s="44"/>
      <c r="F151" s="254" t="s">
        <v>298</v>
      </c>
      <c r="G151" s="44"/>
      <c r="H151" s="255">
        <v>-5.25</v>
      </c>
      <c r="I151" s="44"/>
      <c r="J151" s="44"/>
      <c r="K151" s="44"/>
      <c r="L151" s="48"/>
      <c r="M151" s="232"/>
      <c r="N151" s="233"/>
      <c r="O151" s="88"/>
      <c r="P151" s="88"/>
      <c r="Q151" s="88"/>
      <c r="R151" s="88"/>
      <c r="S151" s="88"/>
      <c r="T151" s="89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U151" s="20" t="s">
        <v>92</v>
      </c>
    </row>
    <row r="152" s="2" customFormat="1">
      <c r="A152" s="42"/>
      <c r="B152" s="43"/>
      <c r="C152" s="44"/>
      <c r="D152" s="229" t="s">
        <v>245</v>
      </c>
      <c r="E152" s="44"/>
      <c r="F152" s="254" t="s">
        <v>247</v>
      </c>
      <c r="G152" s="44"/>
      <c r="H152" s="255">
        <v>7.5599999999999996</v>
      </c>
      <c r="I152" s="44"/>
      <c r="J152" s="44"/>
      <c r="K152" s="44"/>
      <c r="L152" s="48"/>
      <c r="M152" s="232"/>
      <c r="N152" s="233"/>
      <c r="O152" s="88"/>
      <c r="P152" s="88"/>
      <c r="Q152" s="88"/>
      <c r="R152" s="88"/>
      <c r="S152" s="88"/>
      <c r="T152" s="89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U152" s="20" t="s">
        <v>92</v>
      </c>
    </row>
    <row r="153" s="2" customFormat="1" ht="37.8" customHeight="1">
      <c r="A153" s="42"/>
      <c r="B153" s="43"/>
      <c r="C153" s="216" t="s">
        <v>8</v>
      </c>
      <c r="D153" s="216" t="s">
        <v>139</v>
      </c>
      <c r="E153" s="217" t="s">
        <v>309</v>
      </c>
      <c r="F153" s="218" t="s">
        <v>310</v>
      </c>
      <c r="G153" s="219" t="s">
        <v>200</v>
      </c>
      <c r="H153" s="220">
        <v>151.19999999999999</v>
      </c>
      <c r="I153" s="221"/>
      <c r="J153" s="222">
        <f>ROUND(I153*H153,2)</f>
        <v>0</v>
      </c>
      <c r="K153" s="218" t="s">
        <v>240</v>
      </c>
      <c r="L153" s="48"/>
      <c r="M153" s="223" t="s">
        <v>44</v>
      </c>
      <c r="N153" s="224" t="s">
        <v>53</v>
      </c>
      <c r="O153" s="88"/>
      <c r="P153" s="225">
        <f>O153*H153</f>
        <v>0</v>
      </c>
      <c r="Q153" s="225">
        <v>0</v>
      </c>
      <c r="R153" s="225">
        <f>Q153*H153</f>
        <v>0</v>
      </c>
      <c r="S153" s="225">
        <v>0</v>
      </c>
      <c r="T153" s="226">
        <f>S153*H153</f>
        <v>0</v>
      </c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R153" s="227" t="s">
        <v>154</v>
      </c>
      <c r="AT153" s="227" t="s">
        <v>139</v>
      </c>
      <c r="AU153" s="227" t="s">
        <v>92</v>
      </c>
      <c r="AY153" s="20" t="s">
        <v>136</v>
      </c>
      <c r="BE153" s="228">
        <f>IF(N153="základní",J153,0)</f>
        <v>0</v>
      </c>
      <c r="BF153" s="228">
        <f>IF(N153="snížená",J153,0)</f>
        <v>0</v>
      </c>
      <c r="BG153" s="228">
        <f>IF(N153="zákl. přenesená",J153,0)</f>
        <v>0</v>
      </c>
      <c r="BH153" s="228">
        <f>IF(N153="sníž. přenesená",J153,0)</f>
        <v>0</v>
      </c>
      <c r="BI153" s="228">
        <f>IF(N153="nulová",J153,0)</f>
        <v>0</v>
      </c>
      <c r="BJ153" s="20" t="s">
        <v>90</v>
      </c>
      <c r="BK153" s="228">
        <f>ROUND(I153*H153,2)</f>
        <v>0</v>
      </c>
      <c r="BL153" s="20" t="s">
        <v>154</v>
      </c>
      <c r="BM153" s="227" t="s">
        <v>698</v>
      </c>
    </row>
    <row r="154" s="2" customFormat="1">
      <c r="A154" s="42"/>
      <c r="B154" s="43"/>
      <c r="C154" s="44"/>
      <c r="D154" s="251" t="s">
        <v>242</v>
      </c>
      <c r="E154" s="44"/>
      <c r="F154" s="252" t="s">
        <v>312</v>
      </c>
      <c r="G154" s="44"/>
      <c r="H154" s="44"/>
      <c r="I154" s="231"/>
      <c r="J154" s="44"/>
      <c r="K154" s="44"/>
      <c r="L154" s="48"/>
      <c r="M154" s="232"/>
      <c r="N154" s="233"/>
      <c r="O154" s="88"/>
      <c r="P154" s="88"/>
      <c r="Q154" s="88"/>
      <c r="R154" s="88"/>
      <c r="S154" s="88"/>
      <c r="T154" s="89"/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T154" s="20" t="s">
        <v>242</v>
      </c>
      <c r="AU154" s="20" t="s">
        <v>92</v>
      </c>
    </row>
    <row r="155" s="13" customFormat="1">
      <c r="A155" s="13"/>
      <c r="B155" s="234"/>
      <c r="C155" s="235"/>
      <c r="D155" s="229" t="s">
        <v>158</v>
      </c>
      <c r="E155" s="236" t="s">
        <v>44</v>
      </c>
      <c r="F155" s="237" t="s">
        <v>313</v>
      </c>
      <c r="G155" s="235"/>
      <c r="H155" s="238">
        <v>151.19999999999999</v>
      </c>
      <c r="I155" s="239"/>
      <c r="J155" s="235"/>
      <c r="K155" s="235"/>
      <c r="L155" s="240"/>
      <c r="M155" s="241"/>
      <c r="N155" s="242"/>
      <c r="O155" s="242"/>
      <c r="P155" s="242"/>
      <c r="Q155" s="242"/>
      <c r="R155" s="242"/>
      <c r="S155" s="242"/>
      <c r="T155" s="24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T155" s="244" t="s">
        <v>158</v>
      </c>
      <c r="AU155" s="244" t="s">
        <v>92</v>
      </c>
      <c r="AV155" s="13" t="s">
        <v>92</v>
      </c>
      <c r="AW155" s="13" t="s">
        <v>42</v>
      </c>
      <c r="AX155" s="13" t="s">
        <v>90</v>
      </c>
      <c r="AY155" s="244" t="s">
        <v>136</v>
      </c>
    </row>
    <row r="156" s="2" customFormat="1">
      <c r="A156" s="42"/>
      <c r="B156" s="43"/>
      <c r="C156" s="44"/>
      <c r="D156" s="229" t="s">
        <v>245</v>
      </c>
      <c r="E156" s="44"/>
      <c r="F156" s="253" t="s">
        <v>297</v>
      </c>
      <c r="G156" s="44"/>
      <c r="H156" s="44"/>
      <c r="I156" s="44"/>
      <c r="J156" s="44"/>
      <c r="K156" s="44"/>
      <c r="L156" s="48"/>
      <c r="M156" s="232"/>
      <c r="N156" s="233"/>
      <c r="O156" s="88"/>
      <c r="P156" s="88"/>
      <c r="Q156" s="88"/>
      <c r="R156" s="88"/>
      <c r="S156" s="88"/>
      <c r="T156" s="89"/>
      <c r="U156" s="42"/>
      <c r="V156" s="42"/>
      <c r="W156" s="42"/>
      <c r="X156" s="42"/>
      <c r="Y156" s="42"/>
      <c r="Z156" s="42"/>
      <c r="AA156" s="42"/>
      <c r="AB156" s="42"/>
      <c r="AC156" s="42"/>
      <c r="AD156" s="42"/>
      <c r="AE156" s="42"/>
      <c r="AU156" s="20" t="s">
        <v>92</v>
      </c>
    </row>
    <row r="157" s="2" customFormat="1">
      <c r="A157" s="42"/>
      <c r="B157" s="43"/>
      <c r="C157" s="44"/>
      <c r="D157" s="229" t="s">
        <v>245</v>
      </c>
      <c r="E157" s="44"/>
      <c r="F157" s="254" t="s">
        <v>211</v>
      </c>
      <c r="G157" s="44"/>
      <c r="H157" s="255">
        <v>12.810000000000001</v>
      </c>
      <c r="I157" s="44"/>
      <c r="J157" s="44"/>
      <c r="K157" s="44"/>
      <c r="L157" s="48"/>
      <c r="M157" s="232"/>
      <c r="N157" s="233"/>
      <c r="O157" s="88"/>
      <c r="P157" s="88"/>
      <c r="Q157" s="88"/>
      <c r="R157" s="88"/>
      <c r="S157" s="88"/>
      <c r="T157" s="89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U157" s="20" t="s">
        <v>92</v>
      </c>
    </row>
    <row r="158" s="2" customFormat="1">
      <c r="A158" s="42"/>
      <c r="B158" s="43"/>
      <c r="C158" s="44"/>
      <c r="D158" s="229" t="s">
        <v>245</v>
      </c>
      <c r="E158" s="44"/>
      <c r="F158" s="254" t="s">
        <v>298</v>
      </c>
      <c r="G158" s="44"/>
      <c r="H158" s="255">
        <v>-5.25</v>
      </c>
      <c r="I158" s="44"/>
      <c r="J158" s="44"/>
      <c r="K158" s="44"/>
      <c r="L158" s="48"/>
      <c r="M158" s="232"/>
      <c r="N158" s="233"/>
      <c r="O158" s="88"/>
      <c r="P158" s="88"/>
      <c r="Q158" s="88"/>
      <c r="R158" s="88"/>
      <c r="S158" s="88"/>
      <c r="T158" s="89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U158" s="20" t="s">
        <v>92</v>
      </c>
    </row>
    <row r="159" s="2" customFormat="1">
      <c r="A159" s="42"/>
      <c r="B159" s="43"/>
      <c r="C159" s="44"/>
      <c r="D159" s="229" t="s">
        <v>245</v>
      </c>
      <c r="E159" s="44"/>
      <c r="F159" s="254" t="s">
        <v>247</v>
      </c>
      <c r="G159" s="44"/>
      <c r="H159" s="255">
        <v>7.5599999999999996</v>
      </c>
      <c r="I159" s="44"/>
      <c r="J159" s="44"/>
      <c r="K159" s="44"/>
      <c r="L159" s="48"/>
      <c r="M159" s="232"/>
      <c r="N159" s="233"/>
      <c r="O159" s="88"/>
      <c r="P159" s="88"/>
      <c r="Q159" s="88"/>
      <c r="R159" s="88"/>
      <c r="S159" s="88"/>
      <c r="T159" s="89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U159" s="20" t="s">
        <v>92</v>
      </c>
    </row>
    <row r="160" s="2" customFormat="1" ht="24.15" customHeight="1">
      <c r="A160" s="42"/>
      <c r="B160" s="43"/>
      <c r="C160" s="216" t="s">
        <v>308</v>
      </c>
      <c r="D160" s="216" t="s">
        <v>139</v>
      </c>
      <c r="E160" s="217" t="s">
        <v>315</v>
      </c>
      <c r="F160" s="218" t="s">
        <v>316</v>
      </c>
      <c r="G160" s="219" t="s">
        <v>200</v>
      </c>
      <c r="H160" s="220">
        <v>5.25</v>
      </c>
      <c r="I160" s="221"/>
      <c r="J160" s="222">
        <f>ROUND(I160*H160,2)</f>
        <v>0</v>
      </c>
      <c r="K160" s="218" t="s">
        <v>240</v>
      </c>
      <c r="L160" s="48"/>
      <c r="M160" s="223" t="s">
        <v>44</v>
      </c>
      <c r="N160" s="224" t="s">
        <v>53</v>
      </c>
      <c r="O160" s="88"/>
      <c r="P160" s="225">
        <f>O160*H160</f>
        <v>0</v>
      </c>
      <c r="Q160" s="225">
        <v>0</v>
      </c>
      <c r="R160" s="225">
        <f>Q160*H160</f>
        <v>0</v>
      </c>
      <c r="S160" s="225">
        <v>0</v>
      </c>
      <c r="T160" s="226">
        <f>S160*H160</f>
        <v>0</v>
      </c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R160" s="227" t="s">
        <v>154</v>
      </c>
      <c r="AT160" s="227" t="s">
        <v>139</v>
      </c>
      <c r="AU160" s="227" t="s">
        <v>92</v>
      </c>
      <c r="AY160" s="20" t="s">
        <v>136</v>
      </c>
      <c r="BE160" s="228">
        <f>IF(N160="základní",J160,0)</f>
        <v>0</v>
      </c>
      <c r="BF160" s="228">
        <f>IF(N160="snížená",J160,0)</f>
        <v>0</v>
      </c>
      <c r="BG160" s="228">
        <f>IF(N160="zákl. přenesená",J160,0)</f>
        <v>0</v>
      </c>
      <c r="BH160" s="228">
        <f>IF(N160="sníž. přenesená",J160,0)</f>
        <v>0</v>
      </c>
      <c r="BI160" s="228">
        <f>IF(N160="nulová",J160,0)</f>
        <v>0</v>
      </c>
      <c r="BJ160" s="20" t="s">
        <v>90</v>
      </c>
      <c r="BK160" s="228">
        <f>ROUND(I160*H160,2)</f>
        <v>0</v>
      </c>
      <c r="BL160" s="20" t="s">
        <v>154</v>
      </c>
      <c r="BM160" s="227" t="s">
        <v>699</v>
      </c>
    </row>
    <row r="161" s="2" customFormat="1">
      <c r="A161" s="42"/>
      <c r="B161" s="43"/>
      <c r="C161" s="44"/>
      <c r="D161" s="251" t="s">
        <v>242</v>
      </c>
      <c r="E161" s="44"/>
      <c r="F161" s="252" t="s">
        <v>318</v>
      </c>
      <c r="G161" s="44"/>
      <c r="H161" s="44"/>
      <c r="I161" s="231"/>
      <c r="J161" s="44"/>
      <c r="K161" s="44"/>
      <c r="L161" s="48"/>
      <c r="M161" s="232"/>
      <c r="N161" s="233"/>
      <c r="O161" s="88"/>
      <c r="P161" s="88"/>
      <c r="Q161" s="88"/>
      <c r="R161" s="88"/>
      <c r="S161" s="88"/>
      <c r="T161" s="89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T161" s="20" t="s">
        <v>242</v>
      </c>
      <c r="AU161" s="20" t="s">
        <v>92</v>
      </c>
    </row>
    <row r="162" s="13" customFormat="1">
      <c r="A162" s="13"/>
      <c r="B162" s="234"/>
      <c r="C162" s="235"/>
      <c r="D162" s="229" t="s">
        <v>158</v>
      </c>
      <c r="E162" s="236" t="s">
        <v>44</v>
      </c>
      <c r="F162" s="237" t="s">
        <v>214</v>
      </c>
      <c r="G162" s="235"/>
      <c r="H162" s="238">
        <v>5.25</v>
      </c>
      <c r="I162" s="239"/>
      <c r="J162" s="235"/>
      <c r="K162" s="235"/>
      <c r="L162" s="240"/>
      <c r="M162" s="241"/>
      <c r="N162" s="242"/>
      <c r="O162" s="242"/>
      <c r="P162" s="242"/>
      <c r="Q162" s="242"/>
      <c r="R162" s="242"/>
      <c r="S162" s="242"/>
      <c r="T162" s="24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T162" s="244" t="s">
        <v>158</v>
      </c>
      <c r="AU162" s="244" t="s">
        <v>92</v>
      </c>
      <c r="AV162" s="13" t="s">
        <v>92</v>
      </c>
      <c r="AW162" s="13" t="s">
        <v>42</v>
      </c>
      <c r="AX162" s="13" t="s">
        <v>90</v>
      </c>
      <c r="AY162" s="244" t="s">
        <v>136</v>
      </c>
    </row>
    <row r="163" s="2" customFormat="1">
      <c r="A163" s="42"/>
      <c r="B163" s="43"/>
      <c r="C163" s="44"/>
      <c r="D163" s="229" t="s">
        <v>245</v>
      </c>
      <c r="E163" s="44"/>
      <c r="F163" s="253" t="s">
        <v>300</v>
      </c>
      <c r="G163" s="44"/>
      <c r="H163" s="44"/>
      <c r="I163" s="44"/>
      <c r="J163" s="44"/>
      <c r="K163" s="44"/>
      <c r="L163" s="48"/>
      <c r="M163" s="232"/>
      <c r="N163" s="233"/>
      <c r="O163" s="88"/>
      <c r="P163" s="88"/>
      <c r="Q163" s="88"/>
      <c r="R163" s="88"/>
      <c r="S163" s="88"/>
      <c r="T163" s="89"/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U163" s="20" t="s">
        <v>92</v>
      </c>
    </row>
    <row r="164" s="2" customFormat="1">
      <c r="A164" s="42"/>
      <c r="B164" s="43"/>
      <c r="C164" s="44"/>
      <c r="D164" s="229" t="s">
        <v>245</v>
      </c>
      <c r="E164" s="44"/>
      <c r="F164" s="254" t="s">
        <v>211</v>
      </c>
      <c r="G164" s="44"/>
      <c r="H164" s="255">
        <v>12.810000000000001</v>
      </c>
      <c r="I164" s="44"/>
      <c r="J164" s="44"/>
      <c r="K164" s="44"/>
      <c r="L164" s="48"/>
      <c r="M164" s="232"/>
      <c r="N164" s="233"/>
      <c r="O164" s="88"/>
      <c r="P164" s="88"/>
      <c r="Q164" s="88"/>
      <c r="R164" s="88"/>
      <c r="S164" s="88"/>
      <c r="T164" s="89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U164" s="20" t="s">
        <v>92</v>
      </c>
    </row>
    <row r="165" s="2" customFormat="1">
      <c r="A165" s="42"/>
      <c r="B165" s="43"/>
      <c r="C165" s="44"/>
      <c r="D165" s="229" t="s">
        <v>245</v>
      </c>
      <c r="E165" s="44"/>
      <c r="F165" s="254" t="s">
        <v>301</v>
      </c>
      <c r="G165" s="44"/>
      <c r="H165" s="255">
        <v>-6.7199999999999998</v>
      </c>
      <c r="I165" s="44"/>
      <c r="J165" s="44"/>
      <c r="K165" s="44"/>
      <c r="L165" s="48"/>
      <c r="M165" s="232"/>
      <c r="N165" s="233"/>
      <c r="O165" s="88"/>
      <c r="P165" s="88"/>
      <c r="Q165" s="88"/>
      <c r="R165" s="88"/>
      <c r="S165" s="88"/>
      <c r="T165" s="89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U165" s="20" t="s">
        <v>92</v>
      </c>
    </row>
    <row r="166" s="2" customFormat="1">
      <c r="A166" s="42"/>
      <c r="B166" s="43"/>
      <c r="C166" s="44"/>
      <c r="D166" s="229" t="s">
        <v>245</v>
      </c>
      <c r="E166" s="44"/>
      <c r="F166" s="254" t="s">
        <v>302</v>
      </c>
      <c r="G166" s="44"/>
      <c r="H166" s="255">
        <v>-0.83999999999999997</v>
      </c>
      <c r="I166" s="44"/>
      <c r="J166" s="44"/>
      <c r="K166" s="44"/>
      <c r="L166" s="48"/>
      <c r="M166" s="232"/>
      <c r="N166" s="233"/>
      <c r="O166" s="88"/>
      <c r="P166" s="88"/>
      <c r="Q166" s="88"/>
      <c r="R166" s="88"/>
      <c r="S166" s="88"/>
      <c r="T166" s="89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U166" s="20" t="s">
        <v>92</v>
      </c>
    </row>
    <row r="167" s="2" customFormat="1">
      <c r="A167" s="42"/>
      <c r="B167" s="43"/>
      <c r="C167" s="44"/>
      <c r="D167" s="229" t="s">
        <v>245</v>
      </c>
      <c r="E167" s="44"/>
      <c r="F167" s="254" t="s">
        <v>247</v>
      </c>
      <c r="G167" s="44"/>
      <c r="H167" s="255">
        <v>5.25</v>
      </c>
      <c r="I167" s="44"/>
      <c r="J167" s="44"/>
      <c r="K167" s="44"/>
      <c r="L167" s="48"/>
      <c r="M167" s="232"/>
      <c r="N167" s="233"/>
      <c r="O167" s="88"/>
      <c r="P167" s="88"/>
      <c r="Q167" s="88"/>
      <c r="R167" s="88"/>
      <c r="S167" s="88"/>
      <c r="T167" s="89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U167" s="20" t="s">
        <v>92</v>
      </c>
    </row>
    <row r="168" s="2" customFormat="1" ht="24.15" customHeight="1">
      <c r="A168" s="42"/>
      <c r="B168" s="43"/>
      <c r="C168" s="216" t="s">
        <v>314</v>
      </c>
      <c r="D168" s="216" t="s">
        <v>139</v>
      </c>
      <c r="E168" s="217" t="s">
        <v>320</v>
      </c>
      <c r="F168" s="218" t="s">
        <v>321</v>
      </c>
      <c r="G168" s="219" t="s">
        <v>322</v>
      </c>
      <c r="H168" s="220">
        <v>15.119999999999999</v>
      </c>
      <c r="I168" s="221"/>
      <c r="J168" s="222">
        <f>ROUND(I168*H168,2)</f>
        <v>0</v>
      </c>
      <c r="K168" s="218" t="s">
        <v>240</v>
      </c>
      <c r="L168" s="48"/>
      <c r="M168" s="223" t="s">
        <v>44</v>
      </c>
      <c r="N168" s="224" t="s">
        <v>53</v>
      </c>
      <c r="O168" s="88"/>
      <c r="P168" s="225">
        <f>O168*H168</f>
        <v>0</v>
      </c>
      <c r="Q168" s="225">
        <v>0</v>
      </c>
      <c r="R168" s="225">
        <f>Q168*H168</f>
        <v>0</v>
      </c>
      <c r="S168" s="225">
        <v>0</v>
      </c>
      <c r="T168" s="226">
        <f>S168*H168</f>
        <v>0</v>
      </c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R168" s="227" t="s">
        <v>154</v>
      </c>
      <c r="AT168" s="227" t="s">
        <v>139</v>
      </c>
      <c r="AU168" s="227" t="s">
        <v>92</v>
      </c>
      <c r="AY168" s="20" t="s">
        <v>136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20" t="s">
        <v>90</v>
      </c>
      <c r="BK168" s="228">
        <f>ROUND(I168*H168,2)</f>
        <v>0</v>
      </c>
      <c r="BL168" s="20" t="s">
        <v>154</v>
      </c>
      <c r="BM168" s="227" t="s">
        <v>700</v>
      </c>
    </row>
    <row r="169" s="2" customFormat="1">
      <c r="A169" s="42"/>
      <c r="B169" s="43"/>
      <c r="C169" s="44"/>
      <c r="D169" s="251" t="s">
        <v>242</v>
      </c>
      <c r="E169" s="44"/>
      <c r="F169" s="252" t="s">
        <v>324</v>
      </c>
      <c r="G169" s="44"/>
      <c r="H169" s="44"/>
      <c r="I169" s="231"/>
      <c r="J169" s="44"/>
      <c r="K169" s="44"/>
      <c r="L169" s="48"/>
      <c r="M169" s="232"/>
      <c r="N169" s="233"/>
      <c r="O169" s="88"/>
      <c r="P169" s="88"/>
      <c r="Q169" s="88"/>
      <c r="R169" s="88"/>
      <c r="S169" s="88"/>
      <c r="T169" s="89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T169" s="20" t="s">
        <v>242</v>
      </c>
      <c r="AU169" s="20" t="s">
        <v>92</v>
      </c>
    </row>
    <row r="170" s="13" customFormat="1">
      <c r="A170" s="13"/>
      <c r="B170" s="234"/>
      <c r="C170" s="235"/>
      <c r="D170" s="229" t="s">
        <v>158</v>
      </c>
      <c r="E170" s="236" t="s">
        <v>44</v>
      </c>
      <c r="F170" s="237" t="s">
        <v>208</v>
      </c>
      <c r="G170" s="235"/>
      <c r="H170" s="238">
        <v>7.5599999999999996</v>
      </c>
      <c r="I170" s="239"/>
      <c r="J170" s="235"/>
      <c r="K170" s="235"/>
      <c r="L170" s="240"/>
      <c r="M170" s="241"/>
      <c r="N170" s="242"/>
      <c r="O170" s="242"/>
      <c r="P170" s="242"/>
      <c r="Q170" s="242"/>
      <c r="R170" s="242"/>
      <c r="S170" s="242"/>
      <c r="T170" s="24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4" t="s">
        <v>158</v>
      </c>
      <c r="AU170" s="244" t="s">
        <v>92</v>
      </c>
      <c r="AV170" s="13" t="s">
        <v>92</v>
      </c>
      <c r="AW170" s="13" t="s">
        <v>42</v>
      </c>
      <c r="AX170" s="13" t="s">
        <v>90</v>
      </c>
      <c r="AY170" s="244" t="s">
        <v>136</v>
      </c>
    </row>
    <row r="171" s="2" customFormat="1">
      <c r="A171" s="42"/>
      <c r="B171" s="43"/>
      <c r="C171" s="44"/>
      <c r="D171" s="229" t="s">
        <v>245</v>
      </c>
      <c r="E171" s="44"/>
      <c r="F171" s="253" t="s">
        <v>297</v>
      </c>
      <c r="G171" s="44"/>
      <c r="H171" s="44"/>
      <c r="I171" s="44"/>
      <c r="J171" s="44"/>
      <c r="K171" s="44"/>
      <c r="L171" s="48"/>
      <c r="M171" s="232"/>
      <c r="N171" s="233"/>
      <c r="O171" s="88"/>
      <c r="P171" s="88"/>
      <c r="Q171" s="88"/>
      <c r="R171" s="88"/>
      <c r="S171" s="88"/>
      <c r="T171" s="89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U171" s="20" t="s">
        <v>92</v>
      </c>
    </row>
    <row r="172" s="2" customFormat="1">
      <c r="A172" s="42"/>
      <c r="B172" s="43"/>
      <c r="C172" s="44"/>
      <c r="D172" s="229" t="s">
        <v>245</v>
      </c>
      <c r="E172" s="44"/>
      <c r="F172" s="254" t="s">
        <v>211</v>
      </c>
      <c r="G172" s="44"/>
      <c r="H172" s="255">
        <v>12.810000000000001</v>
      </c>
      <c r="I172" s="44"/>
      <c r="J172" s="44"/>
      <c r="K172" s="44"/>
      <c r="L172" s="48"/>
      <c r="M172" s="232"/>
      <c r="N172" s="233"/>
      <c r="O172" s="88"/>
      <c r="P172" s="88"/>
      <c r="Q172" s="88"/>
      <c r="R172" s="88"/>
      <c r="S172" s="88"/>
      <c r="T172" s="89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U172" s="20" t="s">
        <v>92</v>
      </c>
    </row>
    <row r="173" s="2" customFormat="1">
      <c r="A173" s="42"/>
      <c r="B173" s="43"/>
      <c r="C173" s="44"/>
      <c r="D173" s="229" t="s">
        <v>245</v>
      </c>
      <c r="E173" s="44"/>
      <c r="F173" s="254" t="s">
        <v>298</v>
      </c>
      <c r="G173" s="44"/>
      <c r="H173" s="255">
        <v>-5.25</v>
      </c>
      <c r="I173" s="44"/>
      <c r="J173" s="44"/>
      <c r="K173" s="44"/>
      <c r="L173" s="48"/>
      <c r="M173" s="232"/>
      <c r="N173" s="233"/>
      <c r="O173" s="88"/>
      <c r="P173" s="88"/>
      <c r="Q173" s="88"/>
      <c r="R173" s="88"/>
      <c r="S173" s="88"/>
      <c r="T173" s="89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U173" s="20" t="s">
        <v>92</v>
      </c>
    </row>
    <row r="174" s="2" customFormat="1">
      <c r="A174" s="42"/>
      <c r="B174" s="43"/>
      <c r="C174" s="44"/>
      <c r="D174" s="229" t="s">
        <v>245</v>
      </c>
      <c r="E174" s="44"/>
      <c r="F174" s="254" t="s">
        <v>247</v>
      </c>
      <c r="G174" s="44"/>
      <c r="H174" s="255">
        <v>7.5599999999999996</v>
      </c>
      <c r="I174" s="44"/>
      <c r="J174" s="44"/>
      <c r="K174" s="44"/>
      <c r="L174" s="48"/>
      <c r="M174" s="232"/>
      <c r="N174" s="233"/>
      <c r="O174" s="88"/>
      <c r="P174" s="88"/>
      <c r="Q174" s="88"/>
      <c r="R174" s="88"/>
      <c r="S174" s="88"/>
      <c r="T174" s="89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U174" s="20" t="s">
        <v>92</v>
      </c>
    </row>
    <row r="175" s="13" customFormat="1">
      <c r="A175" s="13"/>
      <c r="B175" s="234"/>
      <c r="C175" s="235"/>
      <c r="D175" s="229" t="s">
        <v>158</v>
      </c>
      <c r="E175" s="235"/>
      <c r="F175" s="237" t="s">
        <v>701</v>
      </c>
      <c r="G175" s="235"/>
      <c r="H175" s="238">
        <v>15.119999999999999</v>
      </c>
      <c r="I175" s="239"/>
      <c r="J175" s="235"/>
      <c r="K175" s="235"/>
      <c r="L175" s="240"/>
      <c r="M175" s="241"/>
      <c r="N175" s="242"/>
      <c r="O175" s="242"/>
      <c r="P175" s="242"/>
      <c r="Q175" s="242"/>
      <c r="R175" s="242"/>
      <c r="S175" s="242"/>
      <c r="T175" s="24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T175" s="244" t="s">
        <v>158</v>
      </c>
      <c r="AU175" s="244" t="s">
        <v>92</v>
      </c>
      <c r="AV175" s="13" t="s">
        <v>92</v>
      </c>
      <c r="AW175" s="13" t="s">
        <v>4</v>
      </c>
      <c r="AX175" s="13" t="s">
        <v>90</v>
      </c>
      <c r="AY175" s="244" t="s">
        <v>136</v>
      </c>
    </row>
    <row r="176" s="2" customFormat="1" ht="24.15" customHeight="1">
      <c r="A176" s="42"/>
      <c r="B176" s="43"/>
      <c r="C176" s="216" t="s">
        <v>319</v>
      </c>
      <c r="D176" s="216" t="s">
        <v>139</v>
      </c>
      <c r="E176" s="217" t="s">
        <v>327</v>
      </c>
      <c r="F176" s="218" t="s">
        <v>328</v>
      </c>
      <c r="G176" s="219" t="s">
        <v>200</v>
      </c>
      <c r="H176" s="220">
        <v>7.5599999999999996</v>
      </c>
      <c r="I176" s="221"/>
      <c r="J176" s="222">
        <f>ROUND(I176*H176,2)</f>
        <v>0</v>
      </c>
      <c r="K176" s="218" t="s">
        <v>240</v>
      </c>
      <c r="L176" s="48"/>
      <c r="M176" s="223" t="s">
        <v>44</v>
      </c>
      <c r="N176" s="224" t="s">
        <v>53</v>
      </c>
      <c r="O176" s="88"/>
      <c r="P176" s="225">
        <f>O176*H176</f>
        <v>0</v>
      </c>
      <c r="Q176" s="225">
        <v>0</v>
      </c>
      <c r="R176" s="225">
        <f>Q176*H176</f>
        <v>0</v>
      </c>
      <c r="S176" s="225">
        <v>0</v>
      </c>
      <c r="T176" s="226">
        <f>S176*H176</f>
        <v>0</v>
      </c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R176" s="227" t="s">
        <v>154</v>
      </c>
      <c r="AT176" s="227" t="s">
        <v>139</v>
      </c>
      <c r="AU176" s="227" t="s">
        <v>92</v>
      </c>
      <c r="AY176" s="20" t="s">
        <v>136</v>
      </c>
      <c r="BE176" s="228">
        <f>IF(N176="základní",J176,0)</f>
        <v>0</v>
      </c>
      <c r="BF176" s="228">
        <f>IF(N176="snížená",J176,0)</f>
        <v>0</v>
      </c>
      <c r="BG176" s="228">
        <f>IF(N176="zákl. přenesená",J176,0)</f>
        <v>0</v>
      </c>
      <c r="BH176" s="228">
        <f>IF(N176="sníž. přenesená",J176,0)</f>
        <v>0</v>
      </c>
      <c r="BI176" s="228">
        <f>IF(N176="nulová",J176,0)</f>
        <v>0</v>
      </c>
      <c r="BJ176" s="20" t="s">
        <v>90</v>
      </c>
      <c r="BK176" s="228">
        <f>ROUND(I176*H176,2)</f>
        <v>0</v>
      </c>
      <c r="BL176" s="20" t="s">
        <v>154</v>
      </c>
      <c r="BM176" s="227" t="s">
        <v>702</v>
      </c>
    </row>
    <row r="177" s="2" customFormat="1">
      <c r="A177" s="42"/>
      <c r="B177" s="43"/>
      <c r="C177" s="44"/>
      <c r="D177" s="251" t="s">
        <v>242</v>
      </c>
      <c r="E177" s="44"/>
      <c r="F177" s="252" t="s">
        <v>330</v>
      </c>
      <c r="G177" s="44"/>
      <c r="H177" s="44"/>
      <c r="I177" s="231"/>
      <c r="J177" s="44"/>
      <c r="K177" s="44"/>
      <c r="L177" s="48"/>
      <c r="M177" s="232"/>
      <c r="N177" s="233"/>
      <c r="O177" s="88"/>
      <c r="P177" s="88"/>
      <c r="Q177" s="88"/>
      <c r="R177" s="88"/>
      <c r="S177" s="88"/>
      <c r="T177" s="89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T177" s="20" t="s">
        <v>242</v>
      </c>
      <c r="AU177" s="20" t="s">
        <v>92</v>
      </c>
    </row>
    <row r="178" s="13" customFormat="1">
      <c r="A178" s="13"/>
      <c r="B178" s="234"/>
      <c r="C178" s="235"/>
      <c r="D178" s="229" t="s">
        <v>158</v>
      </c>
      <c r="E178" s="236" t="s">
        <v>44</v>
      </c>
      <c r="F178" s="237" t="s">
        <v>211</v>
      </c>
      <c r="G178" s="235"/>
      <c r="H178" s="238">
        <v>12.810000000000001</v>
      </c>
      <c r="I178" s="239"/>
      <c r="J178" s="235"/>
      <c r="K178" s="235"/>
      <c r="L178" s="240"/>
      <c r="M178" s="241"/>
      <c r="N178" s="242"/>
      <c r="O178" s="242"/>
      <c r="P178" s="242"/>
      <c r="Q178" s="242"/>
      <c r="R178" s="242"/>
      <c r="S178" s="242"/>
      <c r="T178" s="24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T178" s="244" t="s">
        <v>158</v>
      </c>
      <c r="AU178" s="244" t="s">
        <v>92</v>
      </c>
      <c r="AV178" s="13" t="s">
        <v>92</v>
      </c>
      <c r="AW178" s="13" t="s">
        <v>42</v>
      </c>
      <c r="AX178" s="13" t="s">
        <v>82</v>
      </c>
      <c r="AY178" s="244" t="s">
        <v>136</v>
      </c>
    </row>
    <row r="179" s="13" customFormat="1">
      <c r="A179" s="13"/>
      <c r="B179" s="234"/>
      <c r="C179" s="235"/>
      <c r="D179" s="229" t="s">
        <v>158</v>
      </c>
      <c r="E179" s="236" t="s">
        <v>44</v>
      </c>
      <c r="F179" s="237" t="s">
        <v>298</v>
      </c>
      <c r="G179" s="235"/>
      <c r="H179" s="238">
        <v>-5.25</v>
      </c>
      <c r="I179" s="239"/>
      <c r="J179" s="235"/>
      <c r="K179" s="235"/>
      <c r="L179" s="240"/>
      <c r="M179" s="241"/>
      <c r="N179" s="242"/>
      <c r="O179" s="242"/>
      <c r="P179" s="242"/>
      <c r="Q179" s="242"/>
      <c r="R179" s="242"/>
      <c r="S179" s="242"/>
      <c r="T179" s="24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T179" s="244" t="s">
        <v>158</v>
      </c>
      <c r="AU179" s="244" t="s">
        <v>92</v>
      </c>
      <c r="AV179" s="13" t="s">
        <v>92</v>
      </c>
      <c r="AW179" s="13" t="s">
        <v>42</v>
      </c>
      <c r="AX179" s="13" t="s">
        <v>82</v>
      </c>
      <c r="AY179" s="244" t="s">
        <v>136</v>
      </c>
    </row>
    <row r="180" s="14" customFormat="1">
      <c r="A180" s="14"/>
      <c r="B180" s="256"/>
      <c r="C180" s="257"/>
      <c r="D180" s="229" t="s">
        <v>158</v>
      </c>
      <c r="E180" s="258" t="s">
        <v>208</v>
      </c>
      <c r="F180" s="259" t="s">
        <v>247</v>
      </c>
      <c r="G180" s="257"/>
      <c r="H180" s="260">
        <v>7.5600000000000005</v>
      </c>
      <c r="I180" s="261"/>
      <c r="J180" s="257"/>
      <c r="K180" s="257"/>
      <c r="L180" s="262"/>
      <c r="M180" s="263"/>
      <c r="N180" s="264"/>
      <c r="O180" s="264"/>
      <c r="P180" s="264"/>
      <c r="Q180" s="264"/>
      <c r="R180" s="264"/>
      <c r="S180" s="264"/>
      <c r="T180" s="265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T180" s="266" t="s">
        <v>158</v>
      </c>
      <c r="AU180" s="266" t="s">
        <v>92</v>
      </c>
      <c r="AV180" s="14" t="s">
        <v>154</v>
      </c>
      <c r="AW180" s="14" t="s">
        <v>42</v>
      </c>
      <c r="AX180" s="14" t="s">
        <v>90</v>
      </c>
      <c r="AY180" s="266" t="s">
        <v>136</v>
      </c>
    </row>
    <row r="181" s="2" customFormat="1">
      <c r="A181" s="42"/>
      <c r="B181" s="43"/>
      <c r="C181" s="44"/>
      <c r="D181" s="229" t="s">
        <v>245</v>
      </c>
      <c r="E181" s="44"/>
      <c r="F181" s="253" t="s">
        <v>268</v>
      </c>
      <c r="G181" s="44"/>
      <c r="H181" s="44"/>
      <c r="I181" s="44"/>
      <c r="J181" s="44"/>
      <c r="K181" s="44"/>
      <c r="L181" s="48"/>
      <c r="M181" s="232"/>
      <c r="N181" s="233"/>
      <c r="O181" s="88"/>
      <c r="P181" s="88"/>
      <c r="Q181" s="88"/>
      <c r="R181" s="88"/>
      <c r="S181" s="88"/>
      <c r="T181" s="89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U181" s="20" t="s">
        <v>92</v>
      </c>
    </row>
    <row r="182" s="2" customFormat="1">
      <c r="A182" s="42"/>
      <c r="B182" s="43"/>
      <c r="C182" s="44"/>
      <c r="D182" s="229" t="s">
        <v>245</v>
      </c>
      <c r="E182" s="44"/>
      <c r="F182" s="254" t="s">
        <v>677</v>
      </c>
      <c r="G182" s="44"/>
      <c r="H182" s="255">
        <v>12.810000000000001</v>
      </c>
      <c r="I182" s="44"/>
      <c r="J182" s="44"/>
      <c r="K182" s="44"/>
      <c r="L182" s="48"/>
      <c r="M182" s="232"/>
      <c r="N182" s="233"/>
      <c r="O182" s="88"/>
      <c r="P182" s="88"/>
      <c r="Q182" s="88"/>
      <c r="R182" s="88"/>
      <c r="S182" s="88"/>
      <c r="T182" s="89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U182" s="20" t="s">
        <v>92</v>
      </c>
    </row>
    <row r="183" s="2" customFormat="1">
      <c r="A183" s="42"/>
      <c r="B183" s="43"/>
      <c r="C183" s="44"/>
      <c r="D183" s="229" t="s">
        <v>245</v>
      </c>
      <c r="E183" s="44"/>
      <c r="F183" s="254" t="s">
        <v>266</v>
      </c>
      <c r="G183" s="44"/>
      <c r="H183" s="255">
        <v>12.810000000000001</v>
      </c>
      <c r="I183" s="44"/>
      <c r="J183" s="44"/>
      <c r="K183" s="44"/>
      <c r="L183" s="48"/>
      <c r="M183" s="232"/>
      <c r="N183" s="233"/>
      <c r="O183" s="88"/>
      <c r="P183" s="88"/>
      <c r="Q183" s="88"/>
      <c r="R183" s="88"/>
      <c r="S183" s="88"/>
      <c r="T183" s="89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U183" s="20" t="s">
        <v>92</v>
      </c>
    </row>
    <row r="184" s="2" customFormat="1">
      <c r="A184" s="42"/>
      <c r="B184" s="43"/>
      <c r="C184" s="44"/>
      <c r="D184" s="229" t="s">
        <v>245</v>
      </c>
      <c r="E184" s="44"/>
      <c r="F184" s="253" t="s">
        <v>300</v>
      </c>
      <c r="G184" s="44"/>
      <c r="H184" s="44"/>
      <c r="I184" s="44"/>
      <c r="J184" s="44"/>
      <c r="K184" s="44"/>
      <c r="L184" s="48"/>
      <c r="M184" s="232"/>
      <c r="N184" s="233"/>
      <c r="O184" s="88"/>
      <c r="P184" s="88"/>
      <c r="Q184" s="88"/>
      <c r="R184" s="88"/>
      <c r="S184" s="88"/>
      <c r="T184" s="89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U184" s="20" t="s">
        <v>92</v>
      </c>
    </row>
    <row r="185" s="2" customFormat="1">
      <c r="A185" s="42"/>
      <c r="B185" s="43"/>
      <c r="C185" s="44"/>
      <c r="D185" s="229" t="s">
        <v>245</v>
      </c>
      <c r="E185" s="44"/>
      <c r="F185" s="254" t="s">
        <v>211</v>
      </c>
      <c r="G185" s="44"/>
      <c r="H185" s="255">
        <v>12.810000000000001</v>
      </c>
      <c r="I185" s="44"/>
      <c r="J185" s="44"/>
      <c r="K185" s="44"/>
      <c r="L185" s="48"/>
      <c r="M185" s="232"/>
      <c r="N185" s="233"/>
      <c r="O185" s="88"/>
      <c r="P185" s="88"/>
      <c r="Q185" s="88"/>
      <c r="R185" s="88"/>
      <c r="S185" s="88"/>
      <c r="T185" s="89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U185" s="20" t="s">
        <v>92</v>
      </c>
    </row>
    <row r="186" s="2" customFormat="1">
      <c r="A186" s="42"/>
      <c r="B186" s="43"/>
      <c r="C186" s="44"/>
      <c r="D186" s="229" t="s">
        <v>245</v>
      </c>
      <c r="E186" s="44"/>
      <c r="F186" s="254" t="s">
        <v>301</v>
      </c>
      <c r="G186" s="44"/>
      <c r="H186" s="255">
        <v>-6.7199999999999998</v>
      </c>
      <c r="I186" s="44"/>
      <c r="J186" s="44"/>
      <c r="K186" s="44"/>
      <c r="L186" s="48"/>
      <c r="M186" s="232"/>
      <c r="N186" s="233"/>
      <c r="O186" s="88"/>
      <c r="P186" s="88"/>
      <c r="Q186" s="88"/>
      <c r="R186" s="88"/>
      <c r="S186" s="88"/>
      <c r="T186" s="89"/>
      <c r="U186" s="42"/>
      <c r="V186" s="42"/>
      <c r="W186" s="42"/>
      <c r="X186" s="42"/>
      <c r="Y186" s="42"/>
      <c r="Z186" s="42"/>
      <c r="AA186" s="42"/>
      <c r="AB186" s="42"/>
      <c r="AC186" s="42"/>
      <c r="AD186" s="42"/>
      <c r="AE186" s="42"/>
      <c r="AU186" s="20" t="s">
        <v>92</v>
      </c>
    </row>
    <row r="187" s="2" customFormat="1">
      <c r="A187" s="42"/>
      <c r="B187" s="43"/>
      <c r="C187" s="44"/>
      <c r="D187" s="229" t="s">
        <v>245</v>
      </c>
      <c r="E187" s="44"/>
      <c r="F187" s="254" t="s">
        <v>302</v>
      </c>
      <c r="G187" s="44"/>
      <c r="H187" s="255">
        <v>-0.83999999999999997</v>
      </c>
      <c r="I187" s="44"/>
      <c r="J187" s="44"/>
      <c r="K187" s="44"/>
      <c r="L187" s="48"/>
      <c r="M187" s="232"/>
      <c r="N187" s="233"/>
      <c r="O187" s="88"/>
      <c r="P187" s="88"/>
      <c r="Q187" s="88"/>
      <c r="R187" s="88"/>
      <c r="S187" s="88"/>
      <c r="T187" s="89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U187" s="20" t="s">
        <v>92</v>
      </c>
    </row>
    <row r="188" s="2" customFormat="1">
      <c r="A188" s="42"/>
      <c r="B188" s="43"/>
      <c r="C188" s="44"/>
      <c r="D188" s="229" t="s">
        <v>245</v>
      </c>
      <c r="E188" s="44"/>
      <c r="F188" s="254" t="s">
        <v>247</v>
      </c>
      <c r="G188" s="44"/>
      <c r="H188" s="255">
        <v>5.25</v>
      </c>
      <c r="I188" s="44"/>
      <c r="J188" s="44"/>
      <c r="K188" s="44"/>
      <c r="L188" s="48"/>
      <c r="M188" s="232"/>
      <c r="N188" s="233"/>
      <c r="O188" s="88"/>
      <c r="P188" s="88"/>
      <c r="Q188" s="88"/>
      <c r="R188" s="88"/>
      <c r="S188" s="88"/>
      <c r="T188" s="89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U188" s="20" t="s">
        <v>92</v>
      </c>
    </row>
    <row r="189" s="2" customFormat="1" ht="24.15" customHeight="1">
      <c r="A189" s="42"/>
      <c r="B189" s="43"/>
      <c r="C189" s="216" t="s">
        <v>326</v>
      </c>
      <c r="D189" s="216" t="s">
        <v>139</v>
      </c>
      <c r="E189" s="217" t="s">
        <v>334</v>
      </c>
      <c r="F189" s="218" t="s">
        <v>335</v>
      </c>
      <c r="G189" s="219" t="s">
        <v>200</v>
      </c>
      <c r="H189" s="220">
        <v>5.25</v>
      </c>
      <c r="I189" s="221"/>
      <c r="J189" s="222">
        <f>ROUND(I189*H189,2)</f>
        <v>0</v>
      </c>
      <c r="K189" s="218" t="s">
        <v>240</v>
      </c>
      <c r="L189" s="48"/>
      <c r="M189" s="223" t="s">
        <v>44</v>
      </c>
      <c r="N189" s="224" t="s">
        <v>53</v>
      </c>
      <c r="O189" s="88"/>
      <c r="P189" s="225">
        <f>O189*H189</f>
        <v>0</v>
      </c>
      <c r="Q189" s="225">
        <v>0</v>
      </c>
      <c r="R189" s="225">
        <f>Q189*H189</f>
        <v>0</v>
      </c>
      <c r="S189" s="225">
        <v>0</v>
      </c>
      <c r="T189" s="226">
        <f>S189*H189</f>
        <v>0</v>
      </c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R189" s="227" t="s">
        <v>154</v>
      </c>
      <c r="AT189" s="227" t="s">
        <v>139</v>
      </c>
      <c r="AU189" s="227" t="s">
        <v>92</v>
      </c>
      <c r="AY189" s="20" t="s">
        <v>136</v>
      </c>
      <c r="BE189" s="228">
        <f>IF(N189="základní",J189,0)</f>
        <v>0</v>
      </c>
      <c r="BF189" s="228">
        <f>IF(N189="snížená",J189,0)</f>
        <v>0</v>
      </c>
      <c r="BG189" s="228">
        <f>IF(N189="zákl. přenesená",J189,0)</f>
        <v>0</v>
      </c>
      <c r="BH189" s="228">
        <f>IF(N189="sníž. přenesená",J189,0)</f>
        <v>0</v>
      </c>
      <c r="BI189" s="228">
        <f>IF(N189="nulová",J189,0)</f>
        <v>0</v>
      </c>
      <c r="BJ189" s="20" t="s">
        <v>90</v>
      </c>
      <c r="BK189" s="228">
        <f>ROUND(I189*H189,2)</f>
        <v>0</v>
      </c>
      <c r="BL189" s="20" t="s">
        <v>154</v>
      </c>
      <c r="BM189" s="227" t="s">
        <v>703</v>
      </c>
    </row>
    <row r="190" s="2" customFormat="1">
      <c r="A190" s="42"/>
      <c r="B190" s="43"/>
      <c r="C190" s="44"/>
      <c r="D190" s="251" t="s">
        <v>242</v>
      </c>
      <c r="E190" s="44"/>
      <c r="F190" s="252" t="s">
        <v>337</v>
      </c>
      <c r="G190" s="44"/>
      <c r="H190" s="44"/>
      <c r="I190" s="231"/>
      <c r="J190" s="44"/>
      <c r="K190" s="44"/>
      <c r="L190" s="48"/>
      <c r="M190" s="232"/>
      <c r="N190" s="233"/>
      <c r="O190" s="88"/>
      <c r="P190" s="88"/>
      <c r="Q190" s="88"/>
      <c r="R190" s="88"/>
      <c r="S190" s="88"/>
      <c r="T190" s="89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T190" s="20" t="s">
        <v>242</v>
      </c>
      <c r="AU190" s="20" t="s">
        <v>92</v>
      </c>
    </row>
    <row r="191" s="13" customFormat="1">
      <c r="A191" s="13"/>
      <c r="B191" s="234"/>
      <c r="C191" s="235"/>
      <c r="D191" s="229" t="s">
        <v>158</v>
      </c>
      <c r="E191" s="236" t="s">
        <v>44</v>
      </c>
      <c r="F191" s="237" t="s">
        <v>211</v>
      </c>
      <c r="G191" s="235"/>
      <c r="H191" s="238">
        <v>12.810000000000001</v>
      </c>
      <c r="I191" s="239"/>
      <c r="J191" s="235"/>
      <c r="K191" s="235"/>
      <c r="L191" s="240"/>
      <c r="M191" s="241"/>
      <c r="N191" s="242"/>
      <c r="O191" s="242"/>
      <c r="P191" s="242"/>
      <c r="Q191" s="242"/>
      <c r="R191" s="242"/>
      <c r="S191" s="242"/>
      <c r="T191" s="24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T191" s="244" t="s">
        <v>158</v>
      </c>
      <c r="AU191" s="244" t="s">
        <v>92</v>
      </c>
      <c r="AV191" s="13" t="s">
        <v>92</v>
      </c>
      <c r="AW191" s="13" t="s">
        <v>42</v>
      </c>
      <c r="AX191" s="13" t="s">
        <v>82</v>
      </c>
      <c r="AY191" s="244" t="s">
        <v>136</v>
      </c>
    </row>
    <row r="192" s="13" customFormat="1">
      <c r="A192" s="13"/>
      <c r="B192" s="234"/>
      <c r="C192" s="235"/>
      <c r="D192" s="229" t="s">
        <v>158</v>
      </c>
      <c r="E192" s="236" t="s">
        <v>44</v>
      </c>
      <c r="F192" s="237" t="s">
        <v>301</v>
      </c>
      <c r="G192" s="235"/>
      <c r="H192" s="238">
        <v>-6.7199999999999998</v>
      </c>
      <c r="I192" s="239"/>
      <c r="J192" s="235"/>
      <c r="K192" s="235"/>
      <c r="L192" s="240"/>
      <c r="M192" s="241"/>
      <c r="N192" s="242"/>
      <c r="O192" s="242"/>
      <c r="P192" s="242"/>
      <c r="Q192" s="242"/>
      <c r="R192" s="242"/>
      <c r="S192" s="242"/>
      <c r="T192" s="24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4" t="s">
        <v>158</v>
      </c>
      <c r="AU192" s="244" t="s">
        <v>92</v>
      </c>
      <c r="AV192" s="13" t="s">
        <v>92</v>
      </c>
      <c r="AW192" s="13" t="s">
        <v>42</v>
      </c>
      <c r="AX192" s="13" t="s">
        <v>82</v>
      </c>
      <c r="AY192" s="244" t="s">
        <v>136</v>
      </c>
    </row>
    <row r="193" s="13" customFormat="1">
      <c r="A193" s="13"/>
      <c r="B193" s="234"/>
      <c r="C193" s="235"/>
      <c r="D193" s="229" t="s">
        <v>158</v>
      </c>
      <c r="E193" s="236" t="s">
        <v>44</v>
      </c>
      <c r="F193" s="237" t="s">
        <v>302</v>
      </c>
      <c r="G193" s="235"/>
      <c r="H193" s="238">
        <v>-0.83999999999999997</v>
      </c>
      <c r="I193" s="239"/>
      <c r="J193" s="235"/>
      <c r="K193" s="235"/>
      <c r="L193" s="240"/>
      <c r="M193" s="241"/>
      <c r="N193" s="242"/>
      <c r="O193" s="242"/>
      <c r="P193" s="242"/>
      <c r="Q193" s="242"/>
      <c r="R193" s="242"/>
      <c r="S193" s="242"/>
      <c r="T193" s="24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T193" s="244" t="s">
        <v>158</v>
      </c>
      <c r="AU193" s="244" t="s">
        <v>92</v>
      </c>
      <c r="AV193" s="13" t="s">
        <v>92</v>
      </c>
      <c r="AW193" s="13" t="s">
        <v>42</v>
      </c>
      <c r="AX193" s="13" t="s">
        <v>82</v>
      </c>
      <c r="AY193" s="244" t="s">
        <v>136</v>
      </c>
    </row>
    <row r="194" s="14" customFormat="1">
      <c r="A194" s="14"/>
      <c r="B194" s="256"/>
      <c r="C194" s="257"/>
      <c r="D194" s="229" t="s">
        <v>158</v>
      </c>
      <c r="E194" s="258" t="s">
        <v>214</v>
      </c>
      <c r="F194" s="259" t="s">
        <v>247</v>
      </c>
      <c r="G194" s="257"/>
      <c r="H194" s="260">
        <v>5.2500000000000009</v>
      </c>
      <c r="I194" s="261"/>
      <c r="J194" s="257"/>
      <c r="K194" s="257"/>
      <c r="L194" s="262"/>
      <c r="M194" s="263"/>
      <c r="N194" s="264"/>
      <c r="O194" s="264"/>
      <c r="P194" s="264"/>
      <c r="Q194" s="264"/>
      <c r="R194" s="264"/>
      <c r="S194" s="264"/>
      <c r="T194" s="265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T194" s="266" t="s">
        <v>158</v>
      </c>
      <c r="AU194" s="266" t="s">
        <v>92</v>
      </c>
      <c r="AV194" s="14" t="s">
        <v>154</v>
      </c>
      <c r="AW194" s="14" t="s">
        <v>42</v>
      </c>
      <c r="AX194" s="14" t="s">
        <v>90</v>
      </c>
      <c r="AY194" s="266" t="s">
        <v>136</v>
      </c>
    </row>
    <row r="195" s="2" customFormat="1">
      <c r="A195" s="42"/>
      <c r="B195" s="43"/>
      <c r="C195" s="44"/>
      <c r="D195" s="229" t="s">
        <v>245</v>
      </c>
      <c r="E195" s="44"/>
      <c r="F195" s="253" t="s">
        <v>268</v>
      </c>
      <c r="G195" s="44"/>
      <c r="H195" s="44"/>
      <c r="I195" s="44"/>
      <c r="J195" s="44"/>
      <c r="K195" s="44"/>
      <c r="L195" s="48"/>
      <c r="M195" s="232"/>
      <c r="N195" s="233"/>
      <c r="O195" s="88"/>
      <c r="P195" s="88"/>
      <c r="Q195" s="88"/>
      <c r="R195" s="88"/>
      <c r="S195" s="88"/>
      <c r="T195" s="89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U195" s="20" t="s">
        <v>92</v>
      </c>
    </row>
    <row r="196" s="2" customFormat="1">
      <c r="A196" s="42"/>
      <c r="B196" s="43"/>
      <c r="C196" s="44"/>
      <c r="D196" s="229" t="s">
        <v>245</v>
      </c>
      <c r="E196" s="44"/>
      <c r="F196" s="254" t="s">
        <v>677</v>
      </c>
      <c r="G196" s="44"/>
      <c r="H196" s="255">
        <v>12.810000000000001</v>
      </c>
      <c r="I196" s="44"/>
      <c r="J196" s="44"/>
      <c r="K196" s="44"/>
      <c r="L196" s="48"/>
      <c r="M196" s="232"/>
      <c r="N196" s="233"/>
      <c r="O196" s="88"/>
      <c r="P196" s="88"/>
      <c r="Q196" s="88"/>
      <c r="R196" s="88"/>
      <c r="S196" s="88"/>
      <c r="T196" s="89"/>
      <c r="U196" s="42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U196" s="20" t="s">
        <v>92</v>
      </c>
    </row>
    <row r="197" s="2" customFormat="1">
      <c r="A197" s="42"/>
      <c r="B197" s="43"/>
      <c r="C197" s="44"/>
      <c r="D197" s="229" t="s">
        <v>245</v>
      </c>
      <c r="E197" s="44"/>
      <c r="F197" s="254" t="s">
        <v>266</v>
      </c>
      <c r="G197" s="44"/>
      <c r="H197" s="255">
        <v>12.810000000000001</v>
      </c>
      <c r="I197" s="44"/>
      <c r="J197" s="44"/>
      <c r="K197" s="44"/>
      <c r="L197" s="48"/>
      <c r="M197" s="232"/>
      <c r="N197" s="233"/>
      <c r="O197" s="88"/>
      <c r="P197" s="88"/>
      <c r="Q197" s="88"/>
      <c r="R197" s="88"/>
      <c r="S197" s="88"/>
      <c r="T197" s="89"/>
      <c r="U197" s="42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U197" s="20" t="s">
        <v>92</v>
      </c>
    </row>
    <row r="198" s="2" customFormat="1">
      <c r="A198" s="42"/>
      <c r="B198" s="43"/>
      <c r="C198" s="44"/>
      <c r="D198" s="229" t="s">
        <v>245</v>
      </c>
      <c r="E198" s="44"/>
      <c r="F198" s="253" t="s">
        <v>331</v>
      </c>
      <c r="G198" s="44"/>
      <c r="H198" s="44"/>
      <c r="I198" s="44"/>
      <c r="J198" s="44"/>
      <c r="K198" s="44"/>
      <c r="L198" s="48"/>
      <c r="M198" s="232"/>
      <c r="N198" s="233"/>
      <c r="O198" s="88"/>
      <c r="P198" s="88"/>
      <c r="Q198" s="88"/>
      <c r="R198" s="88"/>
      <c r="S198" s="88"/>
      <c r="T198" s="89"/>
      <c r="U198" s="42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U198" s="20" t="s">
        <v>92</v>
      </c>
    </row>
    <row r="199" s="2" customFormat="1">
      <c r="A199" s="42"/>
      <c r="B199" s="43"/>
      <c r="C199" s="44"/>
      <c r="D199" s="229" t="s">
        <v>245</v>
      </c>
      <c r="E199" s="44"/>
      <c r="F199" s="254" t="s">
        <v>704</v>
      </c>
      <c r="G199" s="44"/>
      <c r="H199" s="255">
        <v>6.7199999999999998</v>
      </c>
      <c r="I199" s="44"/>
      <c r="J199" s="44"/>
      <c r="K199" s="44"/>
      <c r="L199" s="48"/>
      <c r="M199" s="232"/>
      <c r="N199" s="233"/>
      <c r="O199" s="88"/>
      <c r="P199" s="88"/>
      <c r="Q199" s="88"/>
      <c r="R199" s="88"/>
      <c r="S199" s="88"/>
      <c r="T199" s="89"/>
      <c r="U199" s="42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U199" s="20" t="s">
        <v>92</v>
      </c>
    </row>
    <row r="200" s="2" customFormat="1">
      <c r="A200" s="42"/>
      <c r="B200" s="43"/>
      <c r="C200" s="44"/>
      <c r="D200" s="229" t="s">
        <v>245</v>
      </c>
      <c r="E200" s="44"/>
      <c r="F200" s="254" t="s">
        <v>266</v>
      </c>
      <c r="G200" s="44"/>
      <c r="H200" s="255">
        <v>6.7199999999999998</v>
      </c>
      <c r="I200" s="44"/>
      <c r="J200" s="44"/>
      <c r="K200" s="44"/>
      <c r="L200" s="48"/>
      <c r="M200" s="232"/>
      <c r="N200" s="233"/>
      <c r="O200" s="88"/>
      <c r="P200" s="88"/>
      <c r="Q200" s="88"/>
      <c r="R200" s="88"/>
      <c r="S200" s="88"/>
      <c r="T200" s="89"/>
      <c r="U200" s="42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U200" s="20" t="s">
        <v>92</v>
      </c>
    </row>
    <row r="201" s="2" customFormat="1">
      <c r="A201" s="42"/>
      <c r="B201" s="43"/>
      <c r="C201" s="44"/>
      <c r="D201" s="229" t="s">
        <v>245</v>
      </c>
      <c r="E201" s="44"/>
      <c r="F201" s="253" t="s">
        <v>338</v>
      </c>
      <c r="G201" s="44"/>
      <c r="H201" s="44"/>
      <c r="I201" s="44"/>
      <c r="J201" s="44"/>
      <c r="K201" s="44"/>
      <c r="L201" s="48"/>
      <c r="M201" s="232"/>
      <c r="N201" s="233"/>
      <c r="O201" s="88"/>
      <c r="P201" s="88"/>
      <c r="Q201" s="88"/>
      <c r="R201" s="88"/>
      <c r="S201" s="88"/>
      <c r="T201" s="89"/>
      <c r="U201" s="42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U201" s="20" t="s">
        <v>92</v>
      </c>
    </row>
    <row r="202" s="2" customFormat="1">
      <c r="A202" s="42"/>
      <c r="B202" s="43"/>
      <c r="C202" s="44"/>
      <c r="D202" s="229" t="s">
        <v>245</v>
      </c>
      <c r="E202" s="44"/>
      <c r="F202" s="254" t="s">
        <v>705</v>
      </c>
      <c r="G202" s="44"/>
      <c r="H202" s="255">
        <v>0.83999999999999997</v>
      </c>
      <c r="I202" s="44"/>
      <c r="J202" s="44"/>
      <c r="K202" s="44"/>
      <c r="L202" s="48"/>
      <c r="M202" s="232"/>
      <c r="N202" s="233"/>
      <c r="O202" s="88"/>
      <c r="P202" s="88"/>
      <c r="Q202" s="88"/>
      <c r="R202" s="88"/>
      <c r="S202" s="88"/>
      <c r="T202" s="89"/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U202" s="20" t="s">
        <v>92</v>
      </c>
    </row>
    <row r="203" s="2" customFormat="1">
      <c r="A203" s="42"/>
      <c r="B203" s="43"/>
      <c r="C203" s="44"/>
      <c r="D203" s="229" t="s">
        <v>245</v>
      </c>
      <c r="E203" s="44"/>
      <c r="F203" s="254" t="s">
        <v>247</v>
      </c>
      <c r="G203" s="44"/>
      <c r="H203" s="255">
        <v>0.83999999999999997</v>
      </c>
      <c r="I203" s="44"/>
      <c r="J203" s="44"/>
      <c r="K203" s="44"/>
      <c r="L203" s="48"/>
      <c r="M203" s="232"/>
      <c r="N203" s="233"/>
      <c r="O203" s="88"/>
      <c r="P203" s="88"/>
      <c r="Q203" s="88"/>
      <c r="R203" s="88"/>
      <c r="S203" s="88"/>
      <c r="T203" s="89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U203" s="20" t="s">
        <v>92</v>
      </c>
    </row>
    <row r="204" s="2" customFormat="1" ht="37.8" customHeight="1">
      <c r="A204" s="42"/>
      <c r="B204" s="43"/>
      <c r="C204" s="216" t="s">
        <v>333</v>
      </c>
      <c r="D204" s="216" t="s">
        <v>139</v>
      </c>
      <c r="E204" s="217" t="s">
        <v>341</v>
      </c>
      <c r="F204" s="218" t="s">
        <v>342</v>
      </c>
      <c r="G204" s="219" t="s">
        <v>200</v>
      </c>
      <c r="H204" s="220">
        <v>5.3460000000000001</v>
      </c>
      <c r="I204" s="221"/>
      <c r="J204" s="222">
        <f>ROUND(I204*H204,2)</f>
        <v>0</v>
      </c>
      <c r="K204" s="218" t="s">
        <v>240</v>
      </c>
      <c r="L204" s="48"/>
      <c r="M204" s="223" t="s">
        <v>44</v>
      </c>
      <c r="N204" s="224" t="s">
        <v>53</v>
      </c>
      <c r="O204" s="88"/>
      <c r="P204" s="225">
        <f>O204*H204</f>
        <v>0</v>
      </c>
      <c r="Q204" s="225">
        <v>0</v>
      </c>
      <c r="R204" s="225">
        <f>Q204*H204</f>
        <v>0</v>
      </c>
      <c r="S204" s="225">
        <v>0</v>
      </c>
      <c r="T204" s="226">
        <f>S204*H204</f>
        <v>0</v>
      </c>
      <c r="U204" s="42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R204" s="227" t="s">
        <v>154</v>
      </c>
      <c r="AT204" s="227" t="s">
        <v>139</v>
      </c>
      <c r="AU204" s="227" t="s">
        <v>92</v>
      </c>
      <c r="AY204" s="20" t="s">
        <v>136</v>
      </c>
      <c r="BE204" s="228">
        <f>IF(N204="základní",J204,0)</f>
        <v>0</v>
      </c>
      <c r="BF204" s="228">
        <f>IF(N204="snížená",J204,0)</f>
        <v>0</v>
      </c>
      <c r="BG204" s="228">
        <f>IF(N204="zákl. přenesená",J204,0)</f>
        <v>0</v>
      </c>
      <c r="BH204" s="228">
        <f>IF(N204="sníž. přenesená",J204,0)</f>
        <v>0</v>
      </c>
      <c r="BI204" s="228">
        <f>IF(N204="nulová",J204,0)</f>
        <v>0</v>
      </c>
      <c r="BJ204" s="20" t="s">
        <v>90</v>
      </c>
      <c r="BK204" s="228">
        <f>ROUND(I204*H204,2)</f>
        <v>0</v>
      </c>
      <c r="BL204" s="20" t="s">
        <v>154</v>
      </c>
      <c r="BM204" s="227" t="s">
        <v>706</v>
      </c>
    </row>
    <row r="205" s="2" customFormat="1">
      <c r="A205" s="42"/>
      <c r="B205" s="43"/>
      <c r="C205" s="44"/>
      <c r="D205" s="251" t="s">
        <v>242</v>
      </c>
      <c r="E205" s="44"/>
      <c r="F205" s="252" t="s">
        <v>344</v>
      </c>
      <c r="G205" s="44"/>
      <c r="H205" s="44"/>
      <c r="I205" s="231"/>
      <c r="J205" s="44"/>
      <c r="K205" s="44"/>
      <c r="L205" s="48"/>
      <c r="M205" s="232"/>
      <c r="N205" s="233"/>
      <c r="O205" s="88"/>
      <c r="P205" s="88"/>
      <c r="Q205" s="88"/>
      <c r="R205" s="88"/>
      <c r="S205" s="88"/>
      <c r="T205" s="89"/>
      <c r="U205" s="42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T205" s="20" t="s">
        <v>242</v>
      </c>
      <c r="AU205" s="20" t="s">
        <v>92</v>
      </c>
    </row>
    <row r="206" s="13" customFormat="1">
      <c r="A206" s="13"/>
      <c r="B206" s="234"/>
      <c r="C206" s="235"/>
      <c r="D206" s="229" t="s">
        <v>158</v>
      </c>
      <c r="E206" s="236" t="s">
        <v>44</v>
      </c>
      <c r="F206" s="237" t="s">
        <v>704</v>
      </c>
      <c r="G206" s="235"/>
      <c r="H206" s="238">
        <v>6.7199999999999998</v>
      </c>
      <c r="I206" s="239"/>
      <c r="J206" s="235"/>
      <c r="K206" s="235"/>
      <c r="L206" s="240"/>
      <c r="M206" s="241"/>
      <c r="N206" s="242"/>
      <c r="O206" s="242"/>
      <c r="P206" s="242"/>
      <c r="Q206" s="242"/>
      <c r="R206" s="242"/>
      <c r="S206" s="242"/>
      <c r="T206" s="24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T206" s="244" t="s">
        <v>158</v>
      </c>
      <c r="AU206" s="244" t="s">
        <v>92</v>
      </c>
      <c r="AV206" s="13" t="s">
        <v>92</v>
      </c>
      <c r="AW206" s="13" t="s">
        <v>42</v>
      </c>
      <c r="AX206" s="13" t="s">
        <v>82</v>
      </c>
      <c r="AY206" s="244" t="s">
        <v>136</v>
      </c>
    </row>
    <row r="207" s="15" customFormat="1">
      <c r="A207" s="15"/>
      <c r="B207" s="267"/>
      <c r="C207" s="268"/>
      <c r="D207" s="229" t="s">
        <v>158</v>
      </c>
      <c r="E207" s="269" t="s">
        <v>202</v>
      </c>
      <c r="F207" s="270" t="s">
        <v>266</v>
      </c>
      <c r="G207" s="268"/>
      <c r="H207" s="271">
        <v>6.7199999999999998</v>
      </c>
      <c r="I207" s="272"/>
      <c r="J207" s="268"/>
      <c r="K207" s="268"/>
      <c r="L207" s="273"/>
      <c r="M207" s="274"/>
      <c r="N207" s="275"/>
      <c r="O207" s="275"/>
      <c r="P207" s="275"/>
      <c r="Q207" s="275"/>
      <c r="R207" s="275"/>
      <c r="S207" s="275"/>
      <c r="T207" s="276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T207" s="277" t="s">
        <v>158</v>
      </c>
      <c r="AU207" s="277" t="s">
        <v>92</v>
      </c>
      <c r="AV207" s="15" t="s">
        <v>150</v>
      </c>
      <c r="AW207" s="15" t="s">
        <v>42</v>
      </c>
      <c r="AX207" s="15" t="s">
        <v>82</v>
      </c>
      <c r="AY207" s="277" t="s">
        <v>136</v>
      </c>
    </row>
    <row r="208" s="13" customFormat="1">
      <c r="A208" s="13"/>
      <c r="B208" s="234"/>
      <c r="C208" s="235"/>
      <c r="D208" s="229" t="s">
        <v>158</v>
      </c>
      <c r="E208" s="236" t="s">
        <v>44</v>
      </c>
      <c r="F208" s="237" t="s">
        <v>707</v>
      </c>
      <c r="G208" s="235"/>
      <c r="H208" s="238">
        <v>-1.3740000000000001</v>
      </c>
      <c r="I208" s="239"/>
      <c r="J208" s="235"/>
      <c r="K208" s="235"/>
      <c r="L208" s="240"/>
      <c r="M208" s="241"/>
      <c r="N208" s="242"/>
      <c r="O208" s="242"/>
      <c r="P208" s="242"/>
      <c r="Q208" s="242"/>
      <c r="R208" s="242"/>
      <c r="S208" s="242"/>
      <c r="T208" s="24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T208" s="244" t="s">
        <v>158</v>
      </c>
      <c r="AU208" s="244" t="s">
        <v>92</v>
      </c>
      <c r="AV208" s="13" t="s">
        <v>92</v>
      </c>
      <c r="AW208" s="13" t="s">
        <v>42</v>
      </c>
      <c r="AX208" s="13" t="s">
        <v>82</v>
      </c>
      <c r="AY208" s="244" t="s">
        <v>136</v>
      </c>
    </row>
    <row r="209" s="14" customFormat="1">
      <c r="A209" s="14"/>
      <c r="B209" s="256"/>
      <c r="C209" s="257"/>
      <c r="D209" s="229" t="s">
        <v>158</v>
      </c>
      <c r="E209" s="258" t="s">
        <v>205</v>
      </c>
      <c r="F209" s="259" t="s">
        <v>247</v>
      </c>
      <c r="G209" s="257"/>
      <c r="H209" s="260">
        <v>5.3460000000000001</v>
      </c>
      <c r="I209" s="261"/>
      <c r="J209" s="257"/>
      <c r="K209" s="257"/>
      <c r="L209" s="262"/>
      <c r="M209" s="263"/>
      <c r="N209" s="264"/>
      <c r="O209" s="264"/>
      <c r="P209" s="264"/>
      <c r="Q209" s="264"/>
      <c r="R209" s="264"/>
      <c r="S209" s="264"/>
      <c r="T209" s="265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T209" s="266" t="s">
        <v>158</v>
      </c>
      <c r="AU209" s="266" t="s">
        <v>92</v>
      </c>
      <c r="AV209" s="14" t="s">
        <v>154</v>
      </c>
      <c r="AW209" s="14" t="s">
        <v>42</v>
      </c>
      <c r="AX209" s="14" t="s">
        <v>90</v>
      </c>
      <c r="AY209" s="266" t="s">
        <v>136</v>
      </c>
    </row>
    <row r="210" s="2" customFormat="1">
      <c r="A210" s="42"/>
      <c r="B210" s="43"/>
      <c r="C210" s="44"/>
      <c r="D210" s="229" t="s">
        <v>245</v>
      </c>
      <c r="E210" s="44"/>
      <c r="F210" s="253" t="s">
        <v>683</v>
      </c>
      <c r="G210" s="44"/>
      <c r="H210" s="44"/>
      <c r="I210" s="44"/>
      <c r="J210" s="44"/>
      <c r="K210" s="44"/>
      <c r="L210" s="48"/>
      <c r="M210" s="232"/>
      <c r="N210" s="233"/>
      <c r="O210" s="88"/>
      <c r="P210" s="88"/>
      <c r="Q210" s="88"/>
      <c r="R210" s="88"/>
      <c r="S210" s="88"/>
      <c r="T210" s="89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U210" s="20" t="s">
        <v>92</v>
      </c>
    </row>
    <row r="211" s="2" customFormat="1">
      <c r="A211" s="42"/>
      <c r="B211" s="43"/>
      <c r="C211" s="44"/>
      <c r="D211" s="229" t="s">
        <v>245</v>
      </c>
      <c r="E211" s="44"/>
      <c r="F211" s="254" t="s">
        <v>168</v>
      </c>
      <c r="G211" s="44"/>
      <c r="H211" s="255">
        <v>7</v>
      </c>
      <c r="I211" s="44"/>
      <c r="J211" s="44"/>
      <c r="K211" s="44"/>
      <c r="L211" s="48"/>
      <c r="M211" s="232"/>
      <c r="N211" s="233"/>
      <c r="O211" s="88"/>
      <c r="P211" s="88"/>
      <c r="Q211" s="88"/>
      <c r="R211" s="88"/>
      <c r="S211" s="88"/>
      <c r="T211" s="89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U211" s="20" t="s">
        <v>92</v>
      </c>
    </row>
    <row r="212" s="2" customFormat="1" ht="16.5" customHeight="1">
      <c r="A212" s="42"/>
      <c r="B212" s="43"/>
      <c r="C212" s="278" t="s">
        <v>340</v>
      </c>
      <c r="D212" s="278" t="s">
        <v>347</v>
      </c>
      <c r="E212" s="279" t="s">
        <v>348</v>
      </c>
      <c r="F212" s="280" t="s">
        <v>349</v>
      </c>
      <c r="G212" s="281" t="s">
        <v>322</v>
      </c>
      <c r="H212" s="282">
        <v>10.692</v>
      </c>
      <c r="I212" s="283"/>
      <c r="J212" s="284">
        <f>ROUND(I212*H212,2)</f>
        <v>0</v>
      </c>
      <c r="K212" s="280" t="s">
        <v>240</v>
      </c>
      <c r="L212" s="285"/>
      <c r="M212" s="286" t="s">
        <v>44</v>
      </c>
      <c r="N212" s="287" t="s">
        <v>53</v>
      </c>
      <c r="O212" s="88"/>
      <c r="P212" s="225">
        <f>O212*H212</f>
        <v>0</v>
      </c>
      <c r="Q212" s="225">
        <v>1</v>
      </c>
      <c r="R212" s="225">
        <f>Q212*H212</f>
        <v>10.692</v>
      </c>
      <c r="S212" s="225">
        <v>0</v>
      </c>
      <c r="T212" s="226">
        <f>S212*H212</f>
        <v>0</v>
      </c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R212" s="227" t="s">
        <v>172</v>
      </c>
      <c r="AT212" s="227" t="s">
        <v>347</v>
      </c>
      <c r="AU212" s="227" t="s">
        <v>92</v>
      </c>
      <c r="AY212" s="20" t="s">
        <v>136</v>
      </c>
      <c r="BE212" s="228">
        <f>IF(N212="základní",J212,0)</f>
        <v>0</v>
      </c>
      <c r="BF212" s="228">
        <f>IF(N212="snížená",J212,0)</f>
        <v>0</v>
      </c>
      <c r="BG212" s="228">
        <f>IF(N212="zákl. přenesená",J212,0)</f>
        <v>0</v>
      </c>
      <c r="BH212" s="228">
        <f>IF(N212="sníž. přenesená",J212,0)</f>
        <v>0</v>
      </c>
      <c r="BI212" s="228">
        <f>IF(N212="nulová",J212,0)</f>
        <v>0</v>
      </c>
      <c r="BJ212" s="20" t="s">
        <v>90</v>
      </c>
      <c r="BK212" s="228">
        <f>ROUND(I212*H212,2)</f>
        <v>0</v>
      </c>
      <c r="BL212" s="20" t="s">
        <v>154</v>
      </c>
      <c r="BM212" s="227" t="s">
        <v>708</v>
      </c>
    </row>
    <row r="213" s="13" customFormat="1">
      <c r="A213" s="13"/>
      <c r="B213" s="234"/>
      <c r="C213" s="235"/>
      <c r="D213" s="229" t="s">
        <v>158</v>
      </c>
      <c r="E213" s="236" t="s">
        <v>44</v>
      </c>
      <c r="F213" s="237" t="s">
        <v>205</v>
      </c>
      <c r="G213" s="235"/>
      <c r="H213" s="238">
        <v>5.3460000000000001</v>
      </c>
      <c r="I213" s="239"/>
      <c r="J213" s="235"/>
      <c r="K213" s="235"/>
      <c r="L213" s="240"/>
      <c r="M213" s="241"/>
      <c r="N213" s="242"/>
      <c r="O213" s="242"/>
      <c r="P213" s="242"/>
      <c r="Q213" s="242"/>
      <c r="R213" s="242"/>
      <c r="S213" s="242"/>
      <c r="T213" s="24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T213" s="244" t="s">
        <v>158</v>
      </c>
      <c r="AU213" s="244" t="s">
        <v>92</v>
      </c>
      <c r="AV213" s="13" t="s">
        <v>92</v>
      </c>
      <c r="AW213" s="13" t="s">
        <v>42</v>
      </c>
      <c r="AX213" s="13" t="s">
        <v>90</v>
      </c>
      <c r="AY213" s="244" t="s">
        <v>136</v>
      </c>
    </row>
    <row r="214" s="2" customFormat="1">
      <c r="A214" s="42"/>
      <c r="B214" s="43"/>
      <c r="C214" s="44"/>
      <c r="D214" s="229" t="s">
        <v>245</v>
      </c>
      <c r="E214" s="44"/>
      <c r="F214" s="253" t="s">
        <v>351</v>
      </c>
      <c r="G214" s="44"/>
      <c r="H214" s="44"/>
      <c r="I214" s="44"/>
      <c r="J214" s="44"/>
      <c r="K214" s="44"/>
      <c r="L214" s="48"/>
      <c r="M214" s="232"/>
      <c r="N214" s="233"/>
      <c r="O214" s="88"/>
      <c r="P214" s="88"/>
      <c r="Q214" s="88"/>
      <c r="R214" s="88"/>
      <c r="S214" s="88"/>
      <c r="T214" s="89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U214" s="20" t="s">
        <v>92</v>
      </c>
    </row>
    <row r="215" s="2" customFormat="1">
      <c r="A215" s="42"/>
      <c r="B215" s="43"/>
      <c r="C215" s="44"/>
      <c r="D215" s="229" t="s">
        <v>245</v>
      </c>
      <c r="E215" s="44"/>
      <c r="F215" s="254" t="s">
        <v>704</v>
      </c>
      <c r="G215" s="44"/>
      <c r="H215" s="255">
        <v>6.7199999999999998</v>
      </c>
      <c r="I215" s="44"/>
      <c r="J215" s="44"/>
      <c r="K215" s="44"/>
      <c r="L215" s="48"/>
      <c r="M215" s="232"/>
      <c r="N215" s="233"/>
      <c r="O215" s="88"/>
      <c r="P215" s="88"/>
      <c r="Q215" s="88"/>
      <c r="R215" s="88"/>
      <c r="S215" s="88"/>
      <c r="T215" s="89"/>
      <c r="U215" s="42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U215" s="20" t="s">
        <v>92</v>
      </c>
    </row>
    <row r="216" s="2" customFormat="1">
      <c r="A216" s="42"/>
      <c r="B216" s="43"/>
      <c r="C216" s="44"/>
      <c r="D216" s="229" t="s">
        <v>245</v>
      </c>
      <c r="E216" s="44"/>
      <c r="F216" s="254" t="s">
        <v>707</v>
      </c>
      <c r="G216" s="44"/>
      <c r="H216" s="255">
        <v>-1.3740000000000001</v>
      </c>
      <c r="I216" s="44"/>
      <c r="J216" s="44"/>
      <c r="K216" s="44"/>
      <c r="L216" s="48"/>
      <c r="M216" s="232"/>
      <c r="N216" s="233"/>
      <c r="O216" s="88"/>
      <c r="P216" s="88"/>
      <c r="Q216" s="88"/>
      <c r="R216" s="88"/>
      <c r="S216" s="88"/>
      <c r="T216" s="89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U216" s="20" t="s">
        <v>92</v>
      </c>
    </row>
    <row r="217" s="2" customFormat="1">
      <c r="A217" s="42"/>
      <c r="B217" s="43"/>
      <c r="C217" s="44"/>
      <c r="D217" s="229" t="s">
        <v>245</v>
      </c>
      <c r="E217" s="44"/>
      <c r="F217" s="254" t="s">
        <v>247</v>
      </c>
      <c r="G217" s="44"/>
      <c r="H217" s="255">
        <v>5.3460000000000001</v>
      </c>
      <c r="I217" s="44"/>
      <c r="J217" s="44"/>
      <c r="K217" s="44"/>
      <c r="L217" s="48"/>
      <c r="M217" s="232"/>
      <c r="N217" s="233"/>
      <c r="O217" s="88"/>
      <c r="P217" s="88"/>
      <c r="Q217" s="88"/>
      <c r="R217" s="88"/>
      <c r="S217" s="88"/>
      <c r="T217" s="89"/>
      <c r="U217" s="42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U217" s="20" t="s">
        <v>92</v>
      </c>
    </row>
    <row r="218" s="13" customFormat="1">
      <c r="A218" s="13"/>
      <c r="B218" s="234"/>
      <c r="C218" s="235"/>
      <c r="D218" s="229" t="s">
        <v>158</v>
      </c>
      <c r="E218" s="235"/>
      <c r="F218" s="237" t="s">
        <v>709</v>
      </c>
      <c r="G218" s="235"/>
      <c r="H218" s="238">
        <v>10.692</v>
      </c>
      <c r="I218" s="239"/>
      <c r="J218" s="235"/>
      <c r="K218" s="235"/>
      <c r="L218" s="240"/>
      <c r="M218" s="241"/>
      <c r="N218" s="242"/>
      <c r="O218" s="242"/>
      <c r="P218" s="242"/>
      <c r="Q218" s="242"/>
      <c r="R218" s="242"/>
      <c r="S218" s="242"/>
      <c r="T218" s="24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T218" s="244" t="s">
        <v>158</v>
      </c>
      <c r="AU218" s="244" t="s">
        <v>92</v>
      </c>
      <c r="AV218" s="13" t="s">
        <v>92</v>
      </c>
      <c r="AW218" s="13" t="s">
        <v>4</v>
      </c>
      <c r="AX218" s="13" t="s">
        <v>90</v>
      </c>
      <c r="AY218" s="244" t="s">
        <v>136</v>
      </c>
    </row>
    <row r="219" s="2" customFormat="1" ht="24.15" customHeight="1">
      <c r="A219" s="42"/>
      <c r="B219" s="43"/>
      <c r="C219" s="216" t="s">
        <v>346</v>
      </c>
      <c r="D219" s="216" t="s">
        <v>139</v>
      </c>
      <c r="E219" s="217" t="s">
        <v>354</v>
      </c>
      <c r="F219" s="218" t="s">
        <v>355</v>
      </c>
      <c r="G219" s="219" t="s">
        <v>220</v>
      </c>
      <c r="H219" s="220">
        <v>5.3600000000000003</v>
      </c>
      <c r="I219" s="221"/>
      <c r="J219" s="222">
        <f>ROUND(I219*H219,2)</f>
        <v>0</v>
      </c>
      <c r="K219" s="218" t="s">
        <v>240</v>
      </c>
      <c r="L219" s="48"/>
      <c r="M219" s="223" t="s">
        <v>44</v>
      </c>
      <c r="N219" s="224" t="s">
        <v>53</v>
      </c>
      <c r="O219" s="88"/>
      <c r="P219" s="225">
        <f>O219*H219</f>
        <v>0</v>
      </c>
      <c r="Q219" s="225">
        <v>0</v>
      </c>
      <c r="R219" s="225">
        <f>Q219*H219</f>
        <v>0</v>
      </c>
      <c r="S219" s="225">
        <v>0</v>
      </c>
      <c r="T219" s="226">
        <f>S219*H219</f>
        <v>0</v>
      </c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R219" s="227" t="s">
        <v>154</v>
      </c>
      <c r="AT219" s="227" t="s">
        <v>139</v>
      </c>
      <c r="AU219" s="227" t="s">
        <v>92</v>
      </c>
      <c r="AY219" s="20" t="s">
        <v>136</v>
      </c>
      <c r="BE219" s="228">
        <f>IF(N219="základní",J219,0)</f>
        <v>0</v>
      </c>
      <c r="BF219" s="228">
        <f>IF(N219="snížená",J219,0)</f>
        <v>0</v>
      </c>
      <c r="BG219" s="228">
        <f>IF(N219="zákl. přenesená",J219,0)</f>
        <v>0</v>
      </c>
      <c r="BH219" s="228">
        <f>IF(N219="sníž. přenesená",J219,0)</f>
        <v>0</v>
      </c>
      <c r="BI219" s="228">
        <f>IF(N219="nulová",J219,0)</f>
        <v>0</v>
      </c>
      <c r="BJ219" s="20" t="s">
        <v>90</v>
      </c>
      <c r="BK219" s="228">
        <f>ROUND(I219*H219,2)</f>
        <v>0</v>
      </c>
      <c r="BL219" s="20" t="s">
        <v>154</v>
      </c>
      <c r="BM219" s="227" t="s">
        <v>710</v>
      </c>
    </row>
    <row r="220" s="2" customFormat="1">
      <c r="A220" s="42"/>
      <c r="B220" s="43"/>
      <c r="C220" s="44"/>
      <c r="D220" s="251" t="s">
        <v>242</v>
      </c>
      <c r="E220" s="44"/>
      <c r="F220" s="252" t="s">
        <v>357</v>
      </c>
      <c r="G220" s="44"/>
      <c r="H220" s="44"/>
      <c r="I220" s="231"/>
      <c r="J220" s="44"/>
      <c r="K220" s="44"/>
      <c r="L220" s="48"/>
      <c r="M220" s="232"/>
      <c r="N220" s="233"/>
      <c r="O220" s="88"/>
      <c r="P220" s="88"/>
      <c r="Q220" s="88"/>
      <c r="R220" s="88"/>
      <c r="S220" s="88"/>
      <c r="T220" s="89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T220" s="20" t="s">
        <v>242</v>
      </c>
      <c r="AU220" s="20" t="s">
        <v>92</v>
      </c>
    </row>
    <row r="221" s="13" customFormat="1">
      <c r="A221" s="13"/>
      <c r="B221" s="234"/>
      <c r="C221" s="235"/>
      <c r="D221" s="229" t="s">
        <v>158</v>
      </c>
      <c r="E221" s="236" t="s">
        <v>44</v>
      </c>
      <c r="F221" s="237" t="s">
        <v>218</v>
      </c>
      <c r="G221" s="235"/>
      <c r="H221" s="238">
        <v>5.3600000000000003</v>
      </c>
      <c r="I221" s="239"/>
      <c r="J221" s="235"/>
      <c r="K221" s="235"/>
      <c r="L221" s="240"/>
      <c r="M221" s="241"/>
      <c r="N221" s="242"/>
      <c r="O221" s="242"/>
      <c r="P221" s="242"/>
      <c r="Q221" s="242"/>
      <c r="R221" s="242"/>
      <c r="S221" s="242"/>
      <c r="T221" s="24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T221" s="244" t="s">
        <v>158</v>
      </c>
      <c r="AU221" s="244" t="s">
        <v>92</v>
      </c>
      <c r="AV221" s="13" t="s">
        <v>92</v>
      </c>
      <c r="AW221" s="13" t="s">
        <v>42</v>
      </c>
      <c r="AX221" s="13" t="s">
        <v>90</v>
      </c>
      <c r="AY221" s="244" t="s">
        <v>136</v>
      </c>
    </row>
    <row r="222" s="2" customFormat="1">
      <c r="A222" s="42"/>
      <c r="B222" s="43"/>
      <c r="C222" s="44"/>
      <c r="D222" s="229" t="s">
        <v>245</v>
      </c>
      <c r="E222" s="44"/>
      <c r="F222" s="253" t="s">
        <v>358</v>
      </c>
      <c r="G222" s="44"/>
      <c r="H222" s="44"/>
      <c r="I222" s="44"/>
      <c r="J222" s="44"/>
      <c r="K222" s="44"/>
      <c r="L222" s="48"/>
      <c r="M222" s="232"/>
      <c r="N222" s="233"/>
      <c r="O222" s="88"/>
      <c r="P222" s="88"/>
      <c r="Q222" s="88"/>
      <c r="R222" s="88"/>
      <c r="S222" s="88"/>
      <c r="T222" s="89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U222" s="20" t="s">
        <v>92</v>
      </c>
    </row>
    <row r="223" s="2" customFormat="1">
      <c r="A223" s="42"/>
      <c r="B223" s="43"/>
      <c r="C223" s="44"/>
      <c r="D223" s="229" t="s">
        <v>245</v>
      </c>
      <c r="E223" s="44"/>
      <c r="F223" s="254" t="s">
        <v>680</v>
      </c>
      <c r="G223" s="44"/>
      <c r="H223" s="255">
        <v>5.3600000000000003</v>
      </c>
      <c r="I223" s="44"/>
      <c r="J223" s="44"/>
      <c r="K223" s="44"/>
      <c r="L223" s="48"/>
      <c r="M223" s="232"/>
      <c r="N223" s="233"/>
      <c r="O223" s="88"/>
      <c r="P223" s="88"/>
      <c r="Q223" s="88"/>
      <c r="R223" s="88"/>
      <c r="S223" s="88"/>
      <c r="T223" s="89"/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U223" s="20" t="s">
        <v>92</v>
      </c>
    </row>
    <row r="224" s="2" customFormat="1" ht="24.15" customHeight="1">
      <c r="A224" s="42"/>
      <c r="B224" s="43"/>
      <c r="C224" s="216" t="s">
        <v>353</v>
      </c>
      <c r="D224" s="216" t="s">
        <v>139</v>
      </c>
      <c r="E224" s="217" t="s">
        <v>359</v>
      </c>
      <c r="F224" s="218" t="s">
        <v>360</v>
      </c>
      <c r="G224" s="219" t="s">
        <v>220</v>
      </c>
      <c r="H224" s="220">
        <v>5.3600000000000003</v>
      </c>
      <c r="I224" s="221"/>
      <c r="J224" s="222">
        <f>ROUND(I224*H224,2)</f>
        <v>0</v>
      </c>
      <c r="K224" s="218" t="s">
        <v>240</v>
      </c>
      <c r="L224" s="48"/>
      <c r="M224" s="223" t="s">
        <v>44</v>
      </c>
      <c r="N224" s="224" t="s">
        <v>53</v>
      </c>
      <c r="O224" s="88"/>
      <c r="P224" s="225">
        <f>O224*H224</f>
        <v>0</v>
      </c>
      <c r="Q224" s="225">
        <v>0</v>
      </c>
      <c r="R224" s="225">
        <f>Q224*H224</f>
        <v>0</v>
      </c>
      <c r="S224" s="225">
        <v>0</v>
      </c>
      <c r="T224" s="226">
        <f>S224*H224</f>
        <v>0</v>
      </c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R224" s="227" t="s">
        <v>154</v>
      </c>
      <c r="AT224" s="227" t="s">
        <v>139</v>
      </c>
      <c r="AU224" s="227" t="s">
        <v>92</v>
      </c>
      <c r="AY224" s="20" t="s">
        <v>136</v>
      </c>
      <c r="BE224" s="228">
        <f>IF(N224="základní",J224,0)</f>
        <v>0</v>
      </c>
      <c r="BF224" s="228">
        <f>IF(N224="snížená",J224,0)</f>
        <v>0</v>
      </c>
      <c r="BG224" s="228">
        <f>IF(N224="zákl. přenesená",J224,0)</f>
        <v>0</v>
      </c>
      <c r="BH224" s="228">
        <f>IF(N224="sníž. přenesená",J224,0)</f>
        <v>0</v>
      </c>
      <c r="BI224" s="228">
        <f>IF(N224="nulová",J224,0)</f>
        <v>0</v>
      </c>
      <c r="BJ224" s="20" t="s">
        <v>90</v>
      </c>
      <c r="BK224" s="228">
        <f>ROUND(I224*H224,2)</f>
        <v>0</v>
      </c>
      <c r="BL224" s="20" t="s">
        <v>154</v>
      </c>
      <c r="BM224" s="227" t="s">
        <v>711</v>
      </c>
    </row>
    <row r="225" s="2" customFormat="1">
      <c r="A225" s="42"/>
      <c r="B225" s="43"/>
      <c r="C225" s="44"/>
      <c r="D225" s="251" t="s">
        <v>242</v>
      </c>
      <c r="E225" s="44"/>
      <c r="F225" s="252" t="s">
        <v>362</v>
      </c>
      <c r="G225" s="44"/>
      <c r="H225" s="44"/>
      <c r="I225" s="231"/>
      <c r="J225" s="44"/>
      <c r="K225" s="44"/>
      <c r="L225" s="48"/>
      <c r="M225" s="232"/>
      <c r="N225" s="233"/>
      <c r="O225" s="88"/>
      <c r="P225" s="88"/>
      <c r="Q225" s="88"/>
      <c r="R225" s="88"/>
      <c r="S225" s="88"/>
      <c r="T225" s="89"/>
      <c r="U225" s="42"/>
      <c r="V225" s="42"/>
      <c r="W225" s="42"/>
      <c r="X225" s="42"/>
      <c r="Y225" s="42"/>
      <c r="Z225" s="42"/>
      <c r="AA225" s="42"/>
      <c r="AB225" s="42"/>
      <c r="AC225" s="42"/>
      <c r="AD225" s="42"/>
      <c r="AE225" s="42"/>
      <c r="AT225" s="20" t="s">
        <v>242</v>
      </c>
      <c r="AU225" s="20" t="s">
        <v>92</v>
      </c>
    </row>
    <row r="226" s="13" customFormat="1">
      <c r="A226" s="13"/>
      <c r="B226" s="234"/>
      <c r="C226" s="235"/>
      <c r="D226" s="229" t="s">
        <v>158</v>
      </c>
      <c r="E226" s="236" t="s">
        <v>44</v>
      </c>
      <c r="F226" s="237" t="s">
        <v>218</v>
      </c>
      <c r="G226" s="235"/>
      <c r="H226" s="238">
        <v>5.3600000000000003</v>
      </c>
      <c r="I226" s="239"/>
      <c r="J226" s="235"/>
      <c r="K226" s="235"/>
      <c r="L226" s="240"/>
      <c r="M226" s="241"/>
      <c r="N226" s="242"/>
      <c r="O226" s="242"/>
      <c r="P226" s="242"/>
      <c r="Q226" s="242"/>
      <c r="R226" s="242"/>
      <c r="S226" s="242"/>
      <c r="T226" s="24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T226" s="244" t="s">
        <v>158</v>
      </c>
      <c r="AU226" s="244" t="s">
        <v>92</v>
      </c>
      <c r="AV226" s="13" t="s">
        <v>92</v>
      </c>
      <c r="AW226" s="13" t="s">
        <v>42</v>
      </c>
      <c r="AX226" s="13" t="s">
        <v>90</v>
      </c>
      <c r="AY226" s="244" t="s">
        <v>136</v>
      </c>
    </row>
    <row r="227" s="2" customFormat="1">
      <c r="A227" s="42"/>
      <c r="B227" s="43"/>
      <c r="C227" s="44"/>
      <c r="D227" s="229" t="s">
        <v>245</v>
      </c>
      <c r="E227" s="44"/>
      <c r="F227" s="253" t="s">
        <v>358</v>
      </c>
      <c r="G227" s="44"/>
      <c r="H227" s="44"/>
      <c r="I227" s="44"/>
      <c r="J227" s="44"/>
      <c r="K227" s="44"/>
      <c r="L227" s="48"/>
      <c r="M227" s="232"/>
      <c r="N227" s="233"/>
      <c r="O227" s="88"/>
      <c r="P227" s="88"/>
      <c r="Q227" s="88"/>
      <c r="R227" s="88"/>
      <c r="S227" s="88"/>
      <c r="T227" s="89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U227" s="20" t="s">
        <v>92</v>
      </c>
    </row>
    <row r="228" s="2" customFormat="1">
      <c r="A228" s="42"/>
      <c r="B228" s="43"/>
      <c r="C228" s="44"/>
      <c r="D228" s="229" t="s">
        <v>245</v>
      </c>
      <c r="E228" s="44"/>
      <c r="F228" s="254" t="s">
        <v>680</v>
      </c>
      <c r="G228" s="44"/>
      <c r="H228" s="255">
        <v>5.3600000000000003</v>
      </c>
      <c r="I228" s="44"/>
      <c r="J228" s="44"/>
      <c r="K228" s="44"/>
      <c r="L228" s="48"/>
      <c r="M228" s="232"/>
      <c r="N228" s="233"/>
      <c r="O228" s="88"/>
      <c r="P228" s="88"/>
      <c r="Q228" s="88"/>
      <c r="R228" s="88"/>
      <c r="S228" s="88"/>
      <c r="T228" s="89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U228" s="20" t="s">
        <v>92</v>
      </c>
    </row>
    <row r="229" s="2" customFormat="1" ht="16.5" customHeight="1">
      <c r="A229" s="42"/>
      <c r="B229" s="43"/>
      <c r="C229" s="278" t="s">
        <v>7</v>
      </c>
      <c r="D229" s="278" t="s">
        <v>347</v>
      </c>
      <c r="E229" s="279" t="s">
        <v>364</v>
      </c>
      <c r="F229" s="280" t="s">
        <v>365</v>
      </c>
      <c r="G229" s="281" t="s">
        <v>366</v>
      </c>
      <c r="H229" s="282">
        <v>0.107</v>
      </c>
      <c r="I229" s="283"/>
      <c r="J229" s="284">
        <f>ROUND(I229*H229,2)</f>
        <v>0</v>
      </c>
      <c r="K229" s="280" t="s">
        <v>240</v>
      </c>
      <c r="L229" s="285"/>
      <c r="M229" s="286" t="s">
        <v>44</v>
      </c>
      <c r="N229" s="287" t="s">
        <v>53</v>
      </c>
      <c r="O229" s="88"/>
      <c r="P229" s="225">
        <f>O229*H229</f>
        <v>0</v>
      </c>
      <c r="Q229" s="225">
        <v>0.001</v>
      </c>
      <c r="R229" s="225">
        <f>Q229*H229</f>
        <v>0.000107</v>
      </c>
      <c r="S229" s="225">
        <v>0</v>
      </c>
      <c r="T229" s="226">
        <f>S229*H229</f>
        <v>0</v>
      </c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R229" s="227" t="s">
        <v>172</v>
      </c>
      <c r="AT229" s="227" t="s">
        <v>347</v>
      </c>
      <c r="AU229" s="227" t="s">
        <v>92</v>
      </c>
      <c r="AY229" s="20" t="s">
        <v>136</v>
      </c>
      <c r="BE229" s="228">
        <f>IF(N229="základní",J229,0)</f>
        <v>0</v>
      </c>
      <c r="BF229" s="228">
        <f>IF(N229="snížená",J229,0)</f>
        <v>0</v>
      </c>
      <c r="BG229" s="228">
        <f>IF(N229="zákl. přenesená",J229,0)</f>
        <v>0</v>
      </c>
      <c r="BH229" s="228">
        <f>IF(N229="sníž. přenesená",J229,0)</f>
        <v>0</v>
      </c>
      <c r="BI229" s="228">
        <f>IF(N229="nulová",J229,0)</f>
        <v>0</v>
      </c>
      <c r="BJ229" s="20" t="s">
        <v>90</v>
      </c>
      <c r="BK229" s="228">
        <f>ROUND(I229*H229,2)</f>
        <v>0</v>
      </c>
      <c r="BL229" s="20" t="s">
        <v>154</v>
      </c>
      <c r="BM229" s="227" t="s">
        <v>712</v>
      </c>
    </row>
    <row r="230" s="13" customFormat="1">
      <c r="A230" s="13"/>
      <c r="B230" s="234"/>
      <c r="C230" s="235"/>
      <c r="D230" s="229" t="s">
        <v>158</v>
      </c>
      <c r="E230" s="235"/>
      <c r="F230" s="237" t="s">
        <v>713</v>
      </c>
      <c r="G230" s="235"/>
      <c r="H230" s="238">
        <v>0.107</v>
      </c>
      <c r="I230" s="239"/>
      <c r="J230" s="235"/>
      <c r="K230" s="235"/>
      <c r="L230" s="240"/>
      <c r="M230" s="241"/>
      <c r="N230" s="242"/>
      <c r="O230" s="242"/>
      <c r="P230" s="242"/>
      <c r="Q230" s="242"/>
      <c r="R230" s="242"/>
      <c r="S230" s="242"/>
      <c r="T230" s="24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T230" s="244" t="s">
        <v>158</v>
      </c>
      <c r="AU230" s="244" t="s">
        <v>92</v>
      </c>
      <c r="AV230" s="13" t="s">
        <v>92</v>
      </c>
      <c r="AW230" s="13" t="s">
        <v>4</v>
      </c>
      <c r="AX230" s="13" t="s">
        <v>90</v>
      </c>
      <c r="AY230" s="244" t="s">
        <v>136</v>
      </c>
    </row>
    <row r="231" s="12" customFormat="1" ht="22.8" customHeight="1">
      <c r="A231" s="12"/>
      <c r="B231" s="200"/>
      <c r="C231" s="201"/>
      <c r="D231" s="202" t="s">
        <v>81</v>
      </c>
      <c r="E231" s="214" t="s">
        <v>150</v>
      </c>
      <c r="F231" s="214" t="s">
        <v>369</v>
      </c>
      <c r="G231" s="201"/>
      <c r="H231" s="201"/>
      <c r="I231" s="204"/>
      <c r="J231" s="215">
        <f>BK231</f>
        <v>0</v>
      </c>
      <c r="K231" s="201"/>
      <c r="L231" s="206"/>
      <c r="M231" s="207"/>
      <c r="N231" s="208"/>
      <c r="O231" s="208"/>
      <c r="P231" s="209">
        <f>SUM(P232:P241)</f>
        <v>0</v>
      </c>
      <c r="Q231" s="208"/>
      <c r="R231" s="209">
        <f>SUM(R232:R241)</f>
        <v>0</v>
      </c>
      <c r="S231" s="208"/>
      <c r="T231" s="210">
        <f>SUM(T232:T241)</f>
        <v>0</v>
      </c>
      <c r="U231" s="12"/>
      <c r="V231" s="12"/>
      <c r="W231" s="12"/>
      <c r="X231" s="12"/>
      <c r="Y231" s="12"/>
      <c r="Z231" s="12"/>
      <c r="AA231" s="12"/>
      <c r="AB231" s="12"/>
      <c r="AC231" s="12"/>
      <c r="AD231" s="12"/>
      <c r="AE231" s="12"/>
      <c r="AR231" s="211" t="s">
        <v>90</v>
      </c>
      <c r="AT231" s="212" t="s">
        <v>81</v>
      </c>
      <c r="AU231" s="212" t="s">
        <v>90</v>
      </c>
      <c r="AY231" s="211" t="s">
        <v>136</v>
      </c>
      <c r="BK231" s="213">
        <f>SUM(BK232:BK241)</f>
        <v>0</v>
      </c>
    </row>
    <row r="232" s="2" customFormat="1" ht="16.5" customHeight="1">
      <c r="A232" s="42"/>
      <c r="B232" s="43"/>
      <c r="C232" s="216" t="s">
        <v>363</v>
      </c>
      <c r="D232" s="216" t="s">
        <v>139</v>
      </c>
      <c r="E232" s="217" t="s">
        <v>371</v>
      </c>
      <c r="F232" s="218" t="s">
        <v>372</v>
      </c>
      <c r="G232" s="219" t="s">
        <v>196</v>
      </c>
      <c r="H232" s="220">
        <v>7</v>
      </c>
      <c r="I232" s="221"/>
      <c r="J232" s="222">
        <f>ROUND(I232*H232,2)</f>
        <v>0</v>
      </c>
      <c r="K232" s="218" t="s">
        <v>240</v>
      </c>
      <c r="L232" s="48"/>
      <c r="M232" s="223" t="s">
        <v>44</v>
      </c>
      <c r="N232" s="224" t="s">
        <v>53</v>
      </c>
      <c r="O232" s="88"/>
      <c r="P232" s="225">
        <f>O232*H232</f>
        <v>0</v>
      </c>
      <c r="Q232" s="225">
        <v>0</v>
      </c>
      <c r="R232" s="225">
        <f>Q232*H232</f>
        <v>0</v>
      </c>
      <c r="S232" s="225">
        <v>0</v>
      </c>
      <c r="T232" s="226">
        <f>S232*H232</f>
        <v>0</v>
      </c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R232" s="227" t="s">
        <v>154</v>
      </c>
      <c r="AT232" s="227" t="s">
        <v>139</v>
      </c>
      <c r="AU232" s="227" t="s">
        <v>92</v>
      </c>
      <c r="AY232" s="20" t="s">
        <v>136</v>
      </c>
      <c r="BE232" s="228">
        <f>IF(N232="základní",J232,0)</f>
        <v>0</v>
      </c>
      <c r="BF232" s="228">
        <f>IF(N232="snížená",J232,0)</f>
        <v>0</v>
      </c>
      <c r="BG232" s="228">
        <f>IF(N232="zákl. přenesená",J232,0)</f>
        <v>0</v>
      </c>
      <c r="BH232" s="228">
        <f>IF(N232="sníž. přenesená",J232,0)</f>
        <v>0</v>
      </c>
      <c r="BI232" s="228">
        <f>IF(N232="nulová",J232,0)</f>
        <v>0</v>
      </c>
      <c r="BJ232" s="20" t="s">
        <v>90</v>
      </c>
      <c r="BK232" s="228">
        <f>ROUND(I232*H232,2)</f>
        <v>0</v>
      </c>
      <c r="BL232" s="20" t="s">
        <v>154</v>
      </c>
      <c r="BM232" s="227" t="s">
        <v>714</v>
      </c>
    </row>
    <row r="233" s="2" customFormat="1">
      <c r="A233" s="42"/>
      <c r="B233" s="43"/>
      <c r="C233" s="44"/>
      <c r="D233" s="251" t="s">
        <v>242</v>
      </c>
      <c r="E233" s="44"/>
      <c r="F233" s="252" t="s">
        <v>374</v>
      </c>
      <c r="G233" s="44"/>
      <c r="H233" s="44"/>
      <c r="I233" s="231"/>
      <c r="J233" s="44"/>
      <c r="K233" s="44"/>
      <c r="L233" s="48"/>
      <c r="M233" s="232"/>
      <c r="N233" s="233"/>
      <c r="O233" s="88"/>
      <c r="P233" s="88"/>
      <c r="Q233" s="88"/>
      <c r="R233" s="88"/>
      <c r="S233" s="88"/>
      <c r="T233" s="89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T233" s="20" t="s">
        <v>242</v>
      </c>
      <c r="AU233" s="20" t="s">
        <v>92</v>
      </c>
    </row>
    <row r="234" s="13" customFormat="1">
      <c r="A234" s="13"/>
      <c r="B234" s="234"/>
      <c r="C234" s="235"/>
      <c r="D234" s="229" t="s">
        <v>158</v>
      </c>
      <c r="E234" s="236" t="s">
        <v>44</v>
      </c>
      <c r="F234" s="237" t="s">
        <v>671</v>
      </c>
      <c r="G234" s="235"/>
      <c r="H234" s="238">
        <v>7</v>
      </c>
      <c r="I234" s="239"/>
      <c r="J234" s="235"/>
      <c r="K234" s="235"/>
      <c r="L234" s="240"/>
      <c r="M234" s="241"/>
      <c r="N234" s="242"/>
      <c r="O234" s="242"/>
      <c r="P234" s="242"/>
      <c r="Q234" s="242"/>
      <c r="R234" s="242"/>
      <c r="S234" s="242"/>
      <c r="T234" s="24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T234" s="244" t="s">
        <v>158</v>
      </c>
      <c r="AU234" s="244" t="s">
        <v>92</v>
      </c>
      <c r="AV234" s="13" t="s">
        <v>92</v>
      </c>
      <c r="AW234" s="13" t="s">
        <v>42</v>
      </c>
      <c r="AX234" s="13" t="s">
        <v>90</v>
      </c>
      <c r="AY234" s="244" t="s">
        <v>136</v>
      </c>
    </row>
    <row r="235" s="2" customFormat="1">
      <c r="A235" s="42"/>
      <c r="B235" s="43"/>
      <c r="C235" s="44"/>
      <c r="D235" s="229" t="s">
        <v>245</v>
      </c>
      <c r="E235" s="44"/>
      <c r="F235" s="253" t="s">
        <v>683</v>
      </c>
      <c r="G235" s="44"/>
      <c r="H235" s="44"/>
      <c r="I235" s="44"/>
      <c r="J235" s="44"/>
      <c r="K235" s="44"/>
      <c r="L235" s="48"/>
      <c r="M235" s="232"/>
      <c r="N235" s="233"/>
      <c r="O235" s="88"/>
      <c r="P235" s="88"/>
      <c r="Q235" s="88"/>
      <c r="R235" s="88"/>
      <c r="S235" s="88"/>
      <c r="T235" s="89"/>
      <c r="U235" s="42"/>
      <c r="V235" s="42"/>
      <c r="W235" s="42"/>
      <c r="X235" s="42"/>
      <c r="Y235" s="42"/>
      <c r="Z235" s="42"/>
      <c r="AA235" s="42"/>
      <c r="AB235" s="42"/>
      <c r="AC235" s="42"/>
      <c r="AD235" s="42"/>
      <c r="AE235" s="42"/>
      <c r="AU235" s="20" t="s">
        <v>92</v>
      </c>
    </row>
    <row r="236" s="2" customFormat="1">
      <c r="A236" s="42"/>
      <c r="B236" s="43"/>
      <c r="C236" s="44"/>
      <c r="D236" s="229" t="s">
        <v>245</v>
      </c>
      <c r="E236" s="44"/>
      <c r="F236" s="254" t="s">
        <v>168</v>
      </c>
      <c r="G236" s="44"/>
      <c r="H236" s="255">
        <v>7</v>
      </c>
      <c r="I236" s="44"/>
      <c r="J236" s="44"/>
      <c r="K236" s="44"/>
      <c r="L236" s="48"/>
      <c r="M236" s="232"/>
      <c r="N236" s="233"/>
      <c r="O236" s="88"/>
      <c r="P236" s="88"/>
      <c r="Q236" s="88"/>
      <c r="R236" s="88"/>
      <c r="S236" s="88"/>
      <c r="T236" s="89"/>
      <c r="U236" s="42"/>
      <c r="V236" s="42"/>
      <c r="W236" s="42"/>
      <c r="X236" s="42"/>
      <c r="Y236" s="42"/>
      <c r="Z236" s="42"/>
      <c r="AA236" s="42"/>
      <c r="AB236" s="42"/>
      <c r="AC236" s="42"/>
      <c r="AD236" s="42"/>
      <c r="AE236" s="42"/>
      <c r="AU236" s="20" t="s">
        <v>92</v>
      </c>
    </row>
    <row r="237" s="2" customFormat="1" ht="16.5" customHeight="1">
      <c r="A237" s="42"/>
      <c r="B237" s="43"/>
      <c r="C237" s="216" t="s">
        <v>370</v>
      </c>
      <c r="D237" s="216" t="s">
        <v>139</v>
      </c>
      <c r="E237" s="217" t="s">
        <v>376</v>
      </c>
      <c r="F237" s="218" t="s">
        <v>377</v>
      </c>
      <c r="G237" s="219" t="s">
        <v>196</v>
      </c>
      <c r="H237" s="220">
        <v>7</v>
      </c>
      <c r="I237" s="221"/>
      <c r="J237" s="222">
        <f>ROUND(I237*H237,2)</f>
        <v>0</v>
      </c>
      <c r="K237" s="218" t="s">
        <v>240</v>
      </c>
      <c r="L237" s="48"/>
      <c r="M237" s="223" t="s">
        <v>44</v>
      </c>
      <c r="N237" s="224" t="s">
        <v>53</v>
      </c>
      <c r="O237" s="88"/>
      <c r="P237" s="225">
        <f>O237*H237</f>
        <v>0</v>
      </c>
      <c r="Q237" s="225">
        <v>0</v>
      </c>
      <c r="R237" s="225">
        <f>Q237*H237</f>
        <v>0</v>
      </c>
      <c r="S237" s="225">
        <v>0</v>
      </c>
      <c r="T237" s="226">
        <f>S237*H237</f>
        <v>0</v>
      </c>
      <c r="U237" s="42"/>
      <c r="V237" s="42"/>
      <c r="W237" s="42"/>
      <c r="X237" s="42"/>
      <c r="Y237" s="42"/>
      <c r="Z237" s="42"/>
      <c r="AA237" s="42"/>
      <c r="AB237" s="42"/>
      <c r="AC237" s="42"/>
      <c r="AD237" s="42"/>
      <c r="AE237" s="42"/>
      <c r="AR237" s="227" t="s">
        <v>154</v>
      </c>
      <c r="AT237" s="227" t="s">
        <v>139</v>
      </c>
      <c r="AU237" s="227" t="s">
        <v>92</v>
      </c>
      <c r="AY237" s="20" t="s">
        <v>136</v>
      </c>
      <c r="BE237" s="228">
        <f>IF(N237="základní",J237,0)</f>
        <v>0</v>
      </c>
      <c r="BF237" s="228">
        <f>IF(N237="snížená",J237,0)</f>
        <v>0</v>
      </c>
      <c r="BG237" s="228">
        <f>IF(N237="zákl. přenesená",J237,0)</f>
        <v>0</v>
      </c>
      <c r="BH237" s="228">
        <f>IF(N237="sníž. přenesená",J237,0)</f>
        <v>0</v>
      </c>
      <c r="BI237" s="228">
        <f>IF(N237="nulová",J237,0)</f>
        <v>0</v>
      </c>
      <c r="BJ237" s="20" t="s">
        <v>90</v>
      </c>
      <c r="BK237" s="228">
        <f>ROUND(I237*H237,2)</f>
        <v>0</v>
      </c>
      <c r="BL237" s="20" t="s">
        <v>154</v>
      </c>
      <c r="BM237" s="227" t="s">
        <v>715</v>
      </c>
    </row>
    <row r="238" s="2" customFormat="1">
      <c r="A238" s="42"/>
      <c r="B238" s="43"/>
      <c r="C238" s="44"/>
      <c r="D238" s="251" t="s">
        <v>242</v>
      </c>
      <c r="E238" s="44"/>
      <c r="F238" s="252" t="s">
        <v>379</v>
      </c>
      <c r="G238" s="44"/>
      <c r="H238" s="44"/>
      <c r="I238" s="231"/>
      <c r="J238" s="44"/>
      <c r="K238" s="44"/>
      <c r="L238" s="48"/>
      <c r="M238" s="232"/>
      <c r="N238" s="233"/>
      <c r="O238" s="88"/>
      <c r="P238" s="88"/>
      <c r="Q238" s="88"/>
      <c r="R238" s="88"/>
      <c r="S238" s="88"/>
      <c r="T238" s="89"/>
      <c r="U238" s="42"/>
      <c r="V238" s="42"/>
      <c r="W238" s="42"/>
      <c r="X238" s="42"/>
      <c r="Y238" s="42"/>
      <c r="Z238" s="42"/>
      <c r="AA238" s="42"/>
      <c r="AB238" s="42"/>
      <c r="AC238" s="42"/>
      <c r="AD238" s="42"/>
      <c r="AE238" s="42"/>
      <c r="AT238" s="20" t="s">
        <v>242</v>
      </c>
      <c r="AU238" s="20" t="s">
        <v>92</v>
      </c>
    </row>
    <row r="239" s="13" customFormat="1">
      <c r="A239" s="13"/>
      <c r="B239" s="234"/>
      <c r="C239" s="235"/>
      <c r="D239" s="229" t="s">
        <v>158</v>
      </c>
      <c r="E239" s="236" t="s">
        <v>44</v>
      </c>
      <c r="F239" s="237" t="s">
        <v>671</v>
      </c>
      <c r="G239" s="235"/>
      <c r="H239" s="238">
        <v>7</v>
      </c>
      <c r="I239" s="239"/>
      <c r="J239" s="235"/>
      <c r="K239" s="235"/>
      <c r="L239" s="240"/>
      <c r="M239" s="241"/>
      <c r="N239" s="242"/>
      <c r="O239" s="242"/>
      <c r="P239" s="242"/>
      <c r="Q239" s="242"/>
      <c r="R239" s="242"/>
      <c r="S239" s="242"/>
      <c r="T239" s="24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T239" s="244" t="s">
        <v>158</v>
      </c>
      <c r="AU239" s="244" t="s">
        <v>92</v>
      </c>
      <c r="AV239" s="13" t="s">
        <v>92</v>
      </c>
      <c r="AW239" s="13" t="s">
        <v>42</v>
      </c>
      <c r="AX239" s="13" t="s">
        <v>90</v>
      </c>
      <c r="AY239" s="244" t="s">
        <v>136</v>
      </c>
    </row>
    <row r="240" s="2" customFormat="1">
      <c r="A240" s="42"/>
      <c r="B240" s="43"/>
      <c r="C240" s="44"/>
      <c r="D240" s="229" t="s">
        <v>245</v>
      </c>
      <c r="E240" s="44"/>
      <c r="F240" s="253" t="s">
        <v>683</v>
      </c>
      <c r="G240" s="44"/>
      <c r="H240" s="44"/>
      <c r="I240" s="44"/>
      <c r="J240" s="44"/>
      <c r="K240" s="44"/>
      <c r="L240" s="48"/>
      <c r="M240" s="232"/>
      <c r="N240" s="233"/>
      <c r="O240" s="88"/>
      <c r="P240" s="88"/>
      <c r="Q240" s="88"/>
      <c r="R240" s="88"/>
      <c r="S240" s="88"/>
      <c r="T240" s="89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U240" s="20" t="s">
        <v>92</v>
      </c>
    </row>
    <row r="241" s="2" customFormat="1">
      <c r="A241" s="42"/>
      <c r="B241" s="43"/>
      <c r="C241" s="44"/>
      <c r="D241" s="229" t="s">
        <v>245</v>
      </c>
      <c r="E241" s="44"/>
      <c r="F241" s="254" t="s">
        <v>168</v>
      </c>
      <c r="G241" s="44"/>
      <c r="H241" s="255">
        <v>7</v>
      </c>
      <c r="I241" s="44"/>
      <c r="J241" s="44"/>
      <c r="K241" s="44"/>
      <c r="L241" s="48"/>
      <c r="M241" s="232"/>
      <c r="N241" s="233"/>
      <c r="O241" s="88"/>
      <c r="P241" s="88"/>
      <c r="Q241" s="88"/>
      <c r="R241" s="88"/>
      <c r="S241" s="88"/>
      <c r="T241" s="89"/>
      <c r="U241" s="42"/>
      <c r="V241" s="42"/>
      <c r="W241" s="42"/>
      <c r="X241" s="42"/>
      <c r="Y241" s="42"/>
      <c r="Z241" s="42"/>
      <c r="AA241" s="42"/>
      <c r="AB241" s="42"/>
      <c r="AC241" s="42"/>
      <c r="AD241" s="42"/>
      <c r="AE241" s="42"/>
      <c r="AU241" s="20" t="s">
        <v>92</v>
      </c>
    </row>
    <row r="242" s="12" customFormat="1" ht="22.8" customHeight="1">
      <c r="A242" s="12"/>
      <c r="B242" s="200"/>
      <c r="C242" s="201"/>
      <c r="D242" s="202" t="s">
        <v>81</v>
      </c>
      <c r="E242" s="214" t="s">
        <v>154</v>
      </c>
      <c r="F242" s="214" t="s">
        <v>380</v>
      </c>
      <c r="G242" s="201"/>
      <c r="H242" s="201"/>
      <c r="I242" s="204"/>
      <c r="J242" s="215">
        <f>BK242</f>
        <v>0</v>
      </c>
      <c r="K242" s="201"/>
      <c r="L242" s="206"/>
      <c r="M242" s="207"/>
      <c r="N242" s="208"/>
      <c r="O242" s="208"/>
      <c r="P242" s="209">
        <f>SUM(P243:P260)</f>
        <v>0</v>
      </c>
      <c r="Q242" s="208"/>
      <c r="R242" s="209">
        <f>SUM(R243:R260)</f>
        <v>0.0080376000000000006</v>
      </c>
      <c r="S242" s="208"/>
      <c r="T242" s="210">
        <f>SUM(T243:T260)</f>
        <v>0</v>
      </c>
      <c r="U242" s="12"/>
      <c r="V242" s="12"/>
      <c r="W242" s="12"/>
      <c r="X242" s="12"/>
      <c r="Y242" s="12"/>
      <c r="Z242" s="12"/>
      <c r="AA242" s="12"/>
      <c r="AB242" s="12"/>
      <c r="AC242" s="12"/>
      <c r="AD242" s="12"/>
      <c r="AE242" s="12"/>
      <c r="AR242" s="211" t="s">
        <v>90</v>
      </c>
      <c r="AT242" s="212" t="s">
        <v>81</v>
      </c>
      <c r="AU242" s="212" t="s">
        <v>90</v>
      </c>
      <c r="AY242" s="211" t="s">
        <v>136</v>
      </c>
      <c r="BK242" s="213">
        <f>SUM(BK243:BK260)</f>
        <v>0</v>
      </c>
    </row>
    <row r="243" s="2" customFormat="1" ht="16.5" customHeight="1">
      <c r="A243" s="42"/>
      <c r="B243" s="43"/>
      <c r="C243" s="216" t="s">
        <v>375</v>
      </c>
      <c r="D243" s="216" t="s">
        <v>139</v>
      </c>
      <c r="E243" s="217" t="s">
        <v>382</v>
      </c>
      <c r="F243" s="218" t="s">
        <v>383</v>
      </c>
      <c r="G243" s="219" t="s">
        <v>200</v>
      </c>
      <c r="H243" s="220">
        <v>0.83999999999999997</v>
      </c>
      <c r="I243" s="221"/>
      <c r="J243" s="222">
        <f>ROUND(I243*H243,2)</f>
        <v>0</v>
      </c>
      <c r="K243" s="218" t="s">
        <v>240</v>
      </c>
      <c r="L243" s="48"/>
      <c r="M243" s="223" t="s">
        <v>44</v>
      </c>
      <c r="N243" s="224" t="s">
        <v>53</v>
      </c>
      <c r="O243" s="88"/>
      <c r="P243" s="225">
        <f>O243*H243</f>
        <v>0</v>
      </c>
      <c r="Q243" s="225">
        <v>0</v>
      </c>
      <c r="R243" s="225">
        <f>Q243*H243</f>
        <v>0</v>
      </c>
      <c r="S243" s="225">
        <v>0</v>
      </c>
      <c r="T243" s="226">
        <f>S243*H243</f>
        <v>0</v>
      </c>
      <c r="U243" s="42"/>
      <c r="V243" s="42"/>
      <c r="W243" s="42"/>
      <c r="X243" s="42"/>
      <c r="Y243" s="42"/>
      <c r="Z243" s="42"/>
      <c r="AA243" s="42"/>
      <c r="AB243" s="42"/>
      <c r="AC243" s="42"/>
      <c r="AD243" s="42"/>
      <c r="AE243" s="42"/>
      <c r="AR243" s="227" t="s">
        <v>154</v>
      </c>
      <c r="AT243" s="227" t="s">
        <v>139</v>
      </c>
      <c r="AU243" s="227" t="s">
        <v>92</v>
      </c>
      <c r="AY243" s="20" t="s">
        <v>136</v>
      </c>
      <c r="BE243" s="228">
        <f>IF(N243="základní",J243,0)</f>
        <v>0</v>
      </c>
      <c r="BF243" s="228">
        <f>IF(N243="snížená",J243,0)</f>
        <v>0</v>
      </c>
      <c r="BG243" s="228">
        <f>IF(N243="zákl. přenesená",J243,0)</f>
        <v>0</v>
      </c>
      <c r="BH243" s="228">
        <f>IF(N243="sníž. přenesená",J243,0)</f>
        <v>0</v>
      </c>
      <c r="BI243" s="228">
        <f>IF(N243="nulová",J243,0)</f>
        <v>0</v>
      </c>
      <c r="BJ243" s="20" t="s">
        <v>90</v>
      </c>
      <c r="BK243" s="228">
        <f>ROUND(I243*H243,2)</f>
        <v>0</v>
      </c>
      <c r="BL243" s="20" t="s">
        <v>154</v>
      </c>
      <c r="BM243" s="227" t="s">
        <v>716</v>
      </c>
    </row>
    <row r="244" s="2" customFormat="1">
      <c r="A244" s="42"/>
      <c r="B244" s="43"/>
      <c r="C244" s="44"/>
      <c r="D244" s="251" t="s">
        <v>242</v>
      </c>
      <c r="E244" s="44"/>
      <c r="F244" s="252" t="s">
        <v>385</v>
      </c>
      <c r="G244" s="44"/>
      <c r="H244" s="44"/>
      <c r="I244" s="231"/>
      <c r="J244" s="44"/>
      <c r="K244" s="44"/>
      <c r="L244" s="48"/>
      <c r="M244" s="232"/>
      <c r="N244" s="233"/>
      <c r="O244" s="88"/>
      <c r="P244" s="88"/>
      <c r="Q244" s="88"/>
      <c r="R244" s="88"/>
      <c r="S244" s="88"/>
      <c r="T244" s="89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T244" s="20" t="s">
        <v>242</v>
      </c>
      <c r="AU244" s="20" t="s">
        <v>92</v>
      </c>
    </row>
    <row r="245" s="13" customFormat="1">
      <c r="A245" s="13"/>
      <c r="B245" s="234"/>
      <c r="C245" s="235"/>
      <c r="D245" s="229" t="s">
        <v>158</v>
      </c>
      <c r="E245" s="236" t="s">
        <v>44</v>
      </c>
      <c r="F245" s="237" t="s">
        <v>705</v>
      </c>
      <c r="G245" s="235"/>
      <c r="H245" s="238">
        <v>0.83999999999999997</v>
      </c>
      <c r="I245" s="239"/>
      <c r="J245" s="235"/>
      <c r="K245" s="235"/>
      <c r="L245" s="240"/>
      <c r="M245" s="241"/>
      <c r="N245" s="242"/>
      <c r="O245" s="242"/>
      <c r="P245" s="242"/>
      <c r="Q245" s="242"/>
      <c r="R245" s="242"/>
      <c r="S245" s="242"/>
      <c r="T245" s="24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44" t="s">
        <v>158</v>
      </c>
      <c r="AU245" s="244" t="s">
        <v>92</v>
      </c>
      <c r="AV245" s="13" t="s">
        <v>92</v>
      </c>
      <c r="AW245" s="13" t="s">
        <v>42</v>
      </c>
      <c r="AX245" s="13" t="s">
        <v>82</v>
      </c>
      <c r="AY245" s="244" t="s">
        <v>136</v>
      </c>
    </row>
    <row r="246" s="14" customFormat="1">
      <c r="A246" s="14"/>
      <c r="B246" s="256"/>
      <c r="C246" s="257"/>
      <c r="D246" s="229" t="s">
        <v>158</v>
      </c>
      <c r="E246" s="258" t="s">
        <v>198</v>
      </c>
      <c r="F246" s="259" t="s">
        <v>247</v>
      </c>
      <c r="G246" s="257"/>
      <c r="H246" s="260">
        <v>0.83999999999999997</v>
      </c>
      <c r="I246" s="261"/>
      <c r="J246" s="257"/>
      <c r="K246" s="257"/>
      <c r="L246" s="262"/>
      <c r="M246" s="263"/>
      <c r="N246" s="264"/>
      <c r="O246" s="264"/>
      <c r="P246" s="264"/>
      <c r="Q246" s="264"/>
      <c r="R246" s="264"/>
      <c r="S246" s="264"/>
      <c r="T246" s="265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T246" s="266" t="s">
        <v>158</v>
      </c>
      <c r="AU246" s="266" t="s">
        <v>92</v>
      </c>
      <c r="AV246" s="14" t="s">
        <v>154</v>
      </c>
      <c r="AW246" s="14" t="s">
        <v>42</v>
      </c>
      <c r="AX246" s="14" t="s">
        <v>90</v>
      </c>
      <c r="AY246" s="266" t="s">
        <v>136</v>
      </c>
    </row>
    <row r="247" s="2" customFormat="1">
      <c r="A247" s="42"/>
      <c r="B247" s="43"/>
      <c r="C247" s="44"/>
      <c r="D247" s="229" t="s">
        <v>245</v>
      </c>
      <c r="E247" s="44"/>
      <c r="F247" s="253" t="s">
        <v>683</v>
      </c>
      <c r="G247" s="44"/>
      <c r="H247" s="44"/>
      <c r="I247" s="44"/>
      <c r="J247" s="44"/>
      <c r="K247" s="44"/>
      <c r="L247" s="48"/>
      <c r="M247" s="232"/>
      <c r="N247" s="233"/>
      <c r="O247" s="88"/>
      <c r="P247" s="88"/>
      <c r="Q247" s="88"/>
      <c r="R247" s="88"/>
      <c r="S247" s="88"/>
      <c r="T247" s="89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U247" s="20" t="s">
        <v>92</v>
      </c>
    </row>
    <row r="248" s="2" customFormat="1">
      <c r="A248" s="42"/>
      <c r="B248" s="43"/>
      <c r="C248" s="44"/>
      <c r="D248" s="229" t="s">
        <v>245</v>
      </c>
      <c r="E248" s="44"/>
      <c r="F248" s="254" t="s">
        <v>168</v>
      </c>
      <c r="G248" s="44"/>
      <c r="H248" s="255">
        <v>7</v>
      </c>
      <c r="I248" s="44"/>
      <c r="J248" s="44"/>
      <c r="K248" s="44"/>
      <c r="L248" s="48"/>
      <c r="M248" s="232"/>
      <c r="N248" s="233"/>
      <c r="O248" s="88"/>
      <c r="P248" s="88"/>
      <c r="Q248" s="88"/>
      <c r="R248" s="88"/>
      <c r="S248" s="88"/>
      <c r="T248" s="89"/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U248" s="20" t="s">
        <v>92</v>
      </c>
    </row>
    <row r="249" s="2" customFormat="1" ht="24.15" customHeight="1">
      <c r="A249" s="42"/>
      <c r="B249" s="43"/>
      <c r="C249" s="216" t="s">
        <v>381</v>
      </c>
      <c r="D249" s="216" t="s">
        <v>139</v>
      </c>
      <c r="E249" s="217" t="s">
        <v>717</v>
      </c>
      <c r="F249" s="218" t="s">
        <v>718</v>
      </c>
      <c r="G249" s="219" t="s">
        <v>200</v>
      </c>
      <c r="H249" s="220">
        <v>0.42799999999999999</v>
      </c>
      <c r="I249" s="221"/>
      <c r="J249" s="222">
        <f>ROUND(I249*H249,2)</f>
        <v>0</v>
      </c>
      <c r="K249" s="218" t="s">
        <v>240</v>
      </c>
      <c r="L249" s="48"/>
      <c r="M249" s="223" t="s">
        <v>44</v>
      </c>
      <c r="N249" s="224" t="s">
        <v>53</v>
      </c>
      <c r="O249" s="88"/>
      <c r="P249" s="225">
        <f>O249*H249</f>
        <v>0</v>
      </c>
      <c r="Q249" s="225">
        <v>0</v>
      </c>
      <c r="R249" s="225">
        <f>Q249*H249</f>
        <v>0</v>
      </c>
      <c r="S249" s="225">
        <v>0</v>
      </c>
      <c r="T249" s="226">
        <f>S249*H249</f>
        <v>0</v>
      </c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R249" s="227" t="s">
        <v>154</v>
      </c>
      <c r="AT249" s="227" t="s">
        <v>139</v>
      </c>
      <c r="AU249" s="227" t="s">
        <v>92</v>
      </c>
      <c r="AY249" s="20" t="s">
        <v>136</v>
      </c>
      <c r="BE249" s="228">
        <f>IF(N249="základní",J249,0)</f>
        <v>0</v>
      </c>
      <c r="BF249" s="228">
        <f>IF(N249="snížená",J249,0)</f>
        <v>0</v>
      </c>
      <c r="BG249" s="228">
        <f>IF(N249="zákl. přenesená",J249,0)</f>
        <v>0</v>
      </c>
      <c r="BH249" s="228">
        <f>IF(N249="sníž. přenesená",J249,0)</f>
        <v>0</v>
      </c>
      <c r="BI249" s="228">
        <f>IF(N249="nulová",J249,0)</f>
        <v>0</v>
      </c>
      <c r="BJ249" s="20" t="s">
        <v>90</v>
      </c>
      <c r="BK249" s="228">
        <f>ROUND(I249*H249,2)</f>
        <v>0</v>
      </c>
      <c r="BL249" s="20" t="s">
        <v>154</v>
      </c>
      <c r="BM249" s="227" t="s">
        <v>719</v>
      </c>
    </row>
    <row r="250" s="2" customFormat="1">
      <c r="A250" s="42"/>
      <c r="B250" s="43"/>
      <c r="C250" s="44"/>
      <c r="D250" s="251" t="s">
        <v>242</v>
      </c>
      <c r="E250" s="44"/>
      <c r="F250" s="252" t="s">
        <v>720</v>
      </c>
      <c r="G250" s="44"/>
      <c r="H250" s="44"/>
      <c r="I250" s="231"/>
      <c r="J250" s="44"/>
      <c r="K250" s="44"/>
      <c r="L250" s="48"/>
      <c r="M250" s="232"/>
      <c r="N250" s="233"/>
      <c r="O250" s="88"/>
      <c r="P250" s="88"/>
      <c r="Q250" s="88"/>
      <c r="R250" s="88"/>
      <c r="S250" s="88"/>
      <c r="T250" s="89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T250" s="20" t="s">
        <v>242</v>
      </c>
      <c r="AU250" s="20" t="s">
        <v>92</v>
      </c>
    </row>
    <row r="251" s="13" customFormat="1">
      <c r="A251" s="13"/>
      <c r="B251" s="234"/>
      <c r="C251" s="235"/>
      <c r="D251" s="229" t="s">
        <v>158</v>
      </c>
      <c r="E251" s="236" t="s">
        <v>44</v>
      </c>
      <c r="F251" s="237" t="s">
        <v>721</v>
      </c>
      <c r="G251" s="235"/>
      <c r="H251" s="238">
        <v>0.42799999999999999</v>
      </c>
      <c r="I251" s="239"/>
      <c r="J251" s="235"/>
      <c r="K251" s="235"/>
      <c r="L251" s="240"/>
      <c r="M251" s="241"/>
      <c r="N251" s="242"/>
      <c r="O251" s="242"/>
      <c r="P251" s="242"/>
      <c r="Q251" s="242"/>
      <c r="R251" s="242"/>
      <c r="S251" s="242"/>
      <c r="T251" s="24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44" t="s">
        <v>158</v>
      </c>
      <c r="AU251" s="244" t="s">
        <v>92</v>
      </c>
      <c r="AV251" s="13" t="s">
        <v>92</v>
      </c>
      <c r="AW251" s="13" t="s">
        <v>42</v>
      </c>
      <c r="AX251" s="13" t="s">
        <v>90</v>
      </c>
      <c r="AY251" s="244" t="s">
        <v>136</v>
      </c>
    </row>
    <row r="252" s="2" customFormat="1" ht="24.15" customHeight="1">
      <c r="A252" s="42"/>
      <c r="B252" s="43"/>
      <c r="C252" s="216" t="s">
        <v>386</v>
      </c>
      <c r="D252" s="216" t="s">
        <v>139</v>
      </c>
      <c r="E252" s="217" t="s">
        <v>722</v>
      </c>
      <c r="F252" s="218" t="s">
        <v>723</v>
      </c>
      <c r="G252" s="219" t="s">
        <v>220</v>
      </c>
      <c r="H252" s="220">
        <v>1.02</v>
      </c>
      <c r="I252" s="221"/>
      <c r="J252" s="222">
        <f>ROUND(I252*H252,2)</f>
        <v>0</v>
      </c>
      <c r="K252" s="218" t="s">
        <v>240</v>
      </c>
      <c r="L252" s="48"/>
      <c r="M252" s="223" t="s">
        <v>44</v>
      </c>
      <c r="N252" s="224" t="s">
        <v>53</v>
      </c>
      <c r="O252" s="88"/>
      <c r="P252" s="225">
        <f>O252*H252</f>
        <v>0</v>
      </c>
      <c r="Q252" s="225">
        <v>0.0078799999999999999</v>
      </c>
      <c r="R252" s="225">
        <f>Q252*H252</f>
        <v>0.0080376000000000006</v>
      </c>
      <c r="S252" s="225">
        <v>0</v>
      </c>
      <c r="T252" s="226">
        <f>S252*H252</f>
        <v>0</v>
      </c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R252" s="227" t="s">
        <v>154</v>
      </c>
      <c r="AT252" s="227" t="s">
        <v>139</v>
      </c>
      <c r="AU252" s="227" t="s">
        <v>92</v>
      </c>
      <c r="AY252" s="20" t="s">
        <v>136</v>
      </c>
      <c r="BE252" s="228">
        <f>IF(N252="základní",J252,0)</f>
        <v>0</v>
      </c>
      <c r="BF252" s="228">
        <f>IF(N252="snížená",J252,0)</f>
        <v>0</v>
      </c>
      <c r="BG252" s="228">
        <f>IF(N252="zákl. přenesená",J252,0)</f>
        <v>0</v>
      </c>
      <c r="BH252" s="228">
        <f>IF(N252="sníž. přenesená",J252,0)</f>
        <v>0</v>
      </c>
      <c r="BI252" s="228">
        <f>IF(N252="nulová",J252,0)</f>
        <v>0</v>
      </c>
      <c r="BJ252" s="20" t="s">
        <v>90</v>
      </c>
      <c r="BK252" s="228">
        <f>ROUND(I252*H252,2)</f>
        <v>0</v>
      </c>
      <c r="BL252" s="20" t="s">
        <v>154</v>
      </c>
      <c r="BM252" s="227" t="s">
        <v>724</v>
      </c>
    </row>
    <row r="253" s="2" customFormat="1">
      <c r="A253" s="42"/>
      <c r="B253" s="43"/>
      <c r="C253" s="44"/>
      <c r="D253" s="251" t="s">
        <v>242</v>
      </c>
      <c r="E253" s="44"/>
      <c r="F253" s="252" t="s">
        <v>725</v>
      </c>
      <c r="G253" s="44"/>
      <c r="H253" s="44"/>
      <c r="I253" s="231"/>
      <c r="J253" s="44"/>
      <c r="K253" s="44"/>
      <c r="L253" s="48"/>
      <c r="M253" s="232"/>
      <c r="N253" s="233"/>
      <c r="O253" s="88"/>
      <c r="P253" s="88"/>
      <c r="Q253" s="88"/>
      <c r="R253" s="88"/>
      <c r="S253" s="88"/>
      <c r="T253" s="89"/>
      <c r="U253" s="42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T253" s="20" t="s">
        <v>242</v>
      </c>
      <c r="AU253" s="20" t="s">
        <v>92</v>
      </c>
    </row>
    <row r="254" s="13" customFormat="1">
      <c r="A254" s="13"/>
      <c r="B254" s="234"/>
      <c r="C254" s="235"/>
      <c r="D254" s="229" t="s">
        <v>158</v>
      </c>
      <c r="E254" s="236" t="s">
        <v>44</v>
      </c>
      <c r="F254" s="237" t="s">
        <v>726</v>
      </c>
      <c r="G254" s="235"/>
      <c r="H254" s="238">
        <v>1.02</v>
      </c>
      <c r="I254" s="239"/>
      <c r="J254" s="235"/>
      <c r="K254" s="235"/>
      <c r="L254" s="240"/>
      <c r="M254" s="241"/>
      <c r="N254" s="242"/>
      <c r="O254" s="242"/>
      <c r="P254" s="242"/>
      <c r="Q254" s="242"/>
      <c r="R254" s="242"/>
      <c r="S254" s="242"/>
      <c r="T254" s="24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44" t="s">
        <v>158</v>
      </c>
      <c r="AU254" s="244" t="s">
        <v>92</v>
      </c>
      <c r="AV254" s="13" t="s">
        <v>92</v>
      </c>
      <c r="AW254" s="13" t="s">
        <v>42</v>
      </c>
      <c r="AX254" s="13" t="s">
        <v>90</v>
      </c>
      <c r="AY254" s="244" t="s">
        <v>136</v>
      </c>
    </row>
    <row r="255" s="2" customFormat="1" ht="24.15" customHeight="1">
      <c r="A255" s="42"/>
      <c r="B255" s="43"/>
      <c r="C255" s="216" t="s">
        <v>393</v>
      </c>
      <c r="D255" s="216" t="s">
        <v>139</v>
      </c>
      <c r="E255" s="217" t="s">
        <v>727</v>
      </c>
      <c r="F255" s="218" t="s">
        <v>728</v>
      </c>
      <c r="G255" s="219" t="s">
        <v>220</v>
      </c>
      <c r="H255" s="220">
        <v>1.02</v>
      </c>
      <c r="I255" s="221"/>
      <c r="J255" s="222">
        <f>ROUND(I255*H255,2)</f>
        <v>0</v>
      </c>
      <c r="K255" s="218" t="s">
        <v>240</v>
      </c>
      <c r="L255" s="48"/>
      <c r="M255" s="223" t="s">
        <v>44</v>
      </c>
      <c r="N255" s="224" t="s">
        <v>53</v>
      </c>
      <c r="O255" s="88"/>
      <c r="P255" s="225">
        <f>O255*H255</f>
        <v>0</v>
      </c>
      <c r="Q255" s="225">
        <v>0</v>
      </c>
      <c r="R255" s="225">
        <f>Q255*H255</f>
        <v>0</v>
      </c>
      <c r="S255" s="225">
        <v>0</v>
      </c>
      <c r="T255" s="226">
        <f>S255*H255</f>
        <v>0</v>
      </c>
      <c r="U255" s="42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R255" s="227" t="s">
        <v>154</v>
      </c>
      <c r="AT255" s="227" t="s">
        <v>139</v>
      </c>
      <c r="AU255" s="227" t="s">
        <v>92</v>
      </c>
      <c r="AY255" s="20" t="s">
        <v>136</v>
      </c>
      <c r="BE255" s="228">
        <f>IF(N255="základní",J255,0)</f>
        <v>0</v>
      </c>
      <c r="BF255" s="228">
        <f>IF(N255="snížená",J255,0)</f>
        <v>0</v>
      </c>
      <c r="BG255" s="228">
        <f>IF(N255="zákl. přenesená",J255,0)</f>
        <v>0</v>
      </c>
      <c r="BH255" s="228">
        <f>IF(N255="sníž. přenesená",J255,0)</f>
        <v>0</v>
      </c>
      <c r="BI255" s="228">
        <f>IF(N255="nulová",J255,0)</f>
        <v>0</v>
      </c>
      <c r="BJ255" s="20" t="s">
        <v>90</v>
      </c>
      <c r="BK255" s="228">
        <f>ROUND(I255*H255,2)</f>
        <v>0</v>
      </c>
      <c r="BL255" s="20" t="s">
        <v>154</v>
      </c>
      <c r="BM255" s="227" t="s">
        <v>729</v>
      </c>
    </row>
    <row r="256" s="2" customFormat="1">
      <c r="A256" s="42"/>
      <c r="B256" s="43"/>
      <c r="C256" s="44"/>
      <c r="D256" s="251" t="s">
        <v>242</v>
      </c>
      <c r="E256" s="44"/>
      <c r="F256" s="252" t="s">
        <v>730</v>
      </c>
      <c r="G256" s="44"/>
      <c r="H256" s="44"/>
      <c r="I256" s="231"/>
      <c r="J256" s="44"/>
      <c r="K256" s="44"/>
      <c r="L256" s="48"/>
      <c r="M256" s="232"/>
      <c r="N256" s="233"/>
      <c r="O256" s="88"/>
      <c r="P256" s="88"/>
      <c r="Q256" s="88"/>
      <c r="R256" s="88"/>
      <c r="S256" s="88"/>
      <c r="T256" s="89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T256" s="20" t="s">
        <v>242</v>
      </c>
      <c r="AU256" s="20" t="s">
        <v>92</v>
      </c>
    </row>
    <row r="257" s="13" customFormat="1">
      <c r="A257" s="13"/>
      <c r="B257" s="234"/>
      <c r="C257" s="235"/>
      <c r="D257" s="229" t="s">
        <v>158</v>
      </c>
      <c r="E257" s="236" t="s">
        <v>44</v>
      </c>
      <c r="F257" s="237" t="s">
        <v>726</v>
      </c>
      <c r="G257" s="235"/>
      <c r="H257" s="238">
        <v>1.02</v>
      </c>
      <c r="I257" s="239"/>
      <c r="J257" s="235"/>
      <c r="K257" s="235"/>
      <c r="L257" s="240"/>
      <c r="M257" s="241"/>
      <c r="N257" s="242"/>
      <c r="O257" s="242"/>
      <c r="P257" s="242"/>
      <c r="Q257" s="242"/>
      <c r="R257" s="242"/>
      <c r="S257" s="242"/>
      <c r="T257" s="24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44" t="s">
        <v>158</v>
      </c>
      <c r="AU257" s="244" t="s">
        <v>92</v>
      </c>
      <c r="AV257" s="13" t="s">
        <v>92</v>
      </c>
      <c r="AW257" s="13" t="s">
        <v>42</v>
      </c>
      <c r="AX257" s="13" t="s">
        <v>90</v>
      </c>
      <c r="AY257" s="244" t="s">
        <v>136</v>
      </c>
    </row>
    <row r="258" s="2" customFormat="1" ht="16.5" customHeight="1">
      <c r="A258" s="42"/>
      <c r="B258" s="43"/>
      <c r="C258" s="216" t="s">
        <v>398</v>
      </c>
      <c r="D258" s="216" t="s">
        <v>139</v>
      </c>
      <c r="E258" s="217" t="s">
        <v>731</v>
      </c>
      <c r="F258" s="218" t="s">
        <v>732</v>
      </c>
      <c r="G258" s="219" t="s">
        <v>200</v>
      </c>
      <c r="H258" s="220">
        <v>0.221</v>
      </c>
      <c r="I258" s="221"/>
      <c r="J258" s="222">
        <f>ROUND(I258*H258,2)</f>
        <v>0</v>
      </c>
      <c r="K258" s="218" t="s">
        <v>240</v>
      </c>
      <c r="L258" s="48"/>
      <c r="M258" s="223" t="s">
        <v>44</v>
      </c>
      <c r="N258" s="224" t="s">
        <v>53</v>
      </c>
      <c r="O258" s="88"/>
      <c r="P258" s="225">
        <f>O258*H258</f>
        <v>0</v>
      </c>
      <c r="Q258" s="225">
        <v>0</v>
      </c>
      <c r="R258" s="225">
        <f>Q258*H258</f>
        <v>0</v>
      </c>
      <c r="S258" s="225">
        <v>0</v>
      </c>
      <c r="T258" s="226">
        <f>S258*H258</f>
        <v>0</v>
      </c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R258" s="227" t="s">
        <v>154</v>
      </c>
      <c r="AT258" s="227" t="s">
        <v>139</v>
      </c>
      <c r="AU258" s="227" t="s">
        <v>92</v>
      </c>
      <c r="AY258" s="20" t="s">
        <v>136</v>
      </c>
      <c r="BE258" s="228">
        <f>IF(N258="základní",J258,0)</f>
        <v>0</v>
      </c>
      <c r="BF258" s="228">
        <f>IF(N258="snížená",J258,0)</f>
        <v>0</v>
      </c>
      <c r="BG258" s="228">
        <f>IF(N258="zákl. přenesená",J258,0)</f>
        <v>0</v>
      </c>
      <c r="BH258" s="228">
        <f>IF(N258="sníž. přenesená",J258,0)</f>
        <v>0</v>
      </c>
      <c r="BI258" s="228">
        <f>IF(N258="nulová",J258,0)</f>
        <v>0</v>
      </c>
      <c r="BJ258" s="20" t="s">
        <v>90</v>
      </c>
      <c r="BK258" s="228">
        <f>ROUND(I258*H258,2)</f>
        <v>0</v>
      </c>
      <c r="BL258" s="20" t="s">
        <v>154</v>
      </c>
      <c r="BM258" s="227" t="s">
        <v>733</v>
      </c>
    </row>
    <row r="259" s="2" customFormat="1">
      <c r="A259" s="42"/>
      <c r="B259" s="43"/>
      <c r="C259" s="44"/>
      <c r="D259" s="251" t="s">
        <v>242</v>
      </c>
      <c r="E259" s="44"/>
      <c r="F259" s="252" t="s">
        <v>734</v>
      </c>
      <c r="G259" s="44"/>
      <c r="H259" s="44"/>
      <c r="I259" s="231"/>
      <c r="J259" s="44"/>
      <c r="K259" s="44"/>
      <c r="L259" s="48"/>
      <c r="M259" s="232"/>
      <c r="N259" s="233"/>
      <c r="O259" s="88"/>
      <c r="P259" s="88"/>
      <c r="Q259" s="88"/>
      <c r="R259" s="88"/>
      <c r="S259" s="88"/>
      <c r="T259" s="89"/>
      <c r="U259" s="42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T259" s="20" t="s">
        <v>242</v>
      </c>
      <c r="AU259" s="20" t="s">
        <v>92</v>
      </c>
    </row>
    <row r="260" s="13" customFormat="1">
      <c r="A260" s="13"/>
      <c r="B260" s="234"/>
      <c r="C260" s="235"/>
      <c r="D260" s="229" t="s">
        <v>158</v>
      </c>
      <c r="E260" s="236" t="s">
        <v>44</v>
      </c>
      <c r="F260" s="237" t="s">
        <v>735</v>
      </c>
      <c r="G260" s="235"/>
      <c r="H260" s="238">
        <v>0.221</v>
      </c>
      <c r="I260" s="239"/>
      <c r="J260" s="235"/>
      <c r="K260" s="235"/>
      <c r="L260" s="240"/>
      <c r="M260" s="241"/>
      <c r="N260" s="242"/>
      <c r="O260" s="242"/>
      <c r="P260" s="242"/>
      <c r="Q260" s="242"/>
      <c r="R260" s="242"/>
      <c r="S260" s="242"/>
      <c r="T260" s="24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4" t="s">
        <v>158</v>
      </c>
      <c r="AU260" s="244" t="s">
        <v>92</v>
      </c>
      <c r="AV260" s="13" t="s">
        <v>92</v>
      </c>
      <c r="AW260" s="13" t="s">
        <v>42</v>
      </c>
      <c r="AX260" s="13" t="s">
        <v>90</v>
      </c>
      <c r="AY260" s="244" t="s">
        <v>136</v>
      </c>
    </row>
    <row r="261" s="12" customFormat="1" ht="22.8" customHeight="1">
      <c r="A261" s="12"/>
      <c r="B261" s="200"/>
      <c r="C261" s="201"/>
      <c r="D261" s="202" t="s">
        <v>81</v>
      </c>
      <c r="E261" s="214" t="s">
        <v>135</v>
      </c>
      <c r="F261" s="214" t="s">
        <v>416</v>
      </c>
      <c r="G261" s="201"/>
      <c r="H261" s="201"/>
      <c r="I261" s="204"/>
      <c r="J261" s="215">
        <f>BK261</f>
        <v>0</v>
      </c>
      <c r="K261" s="201"/>
      <c r="L261" s="206"/>
      <c r="M261" s="207"/>
      <c r="N261" s="208"/>
      <c r="O261" s="208"/>
      <c r="P261" s="209">
        <f>SUM(P262:P269)</f>
        <v>0</v>
      </c>
      <c r="Q261" s="208"/>
      <c r="R261" s="209">
        <f>SUM(R262:R269)</f>
        <v>1.1519999999999999</v>
      </c>
      <c r="S261" s="208"/>
      <c r="T261" s="210">
        <f>SUM(T262:T269)</f>
        <v>0</v>
      </c>
      <c r="U261" s="12"/>
      <c r="V261" s="12"/>
      <c r="W261" s="12"/>
      <c r="X261" s="12"/>
      <c r="Y261" s="12"/>
      <c r="Z261" s="12"/>
      <c r="AA261" s="12"/>
      <c r="AB261" s="12"/>
      <c r="AC261" s="12"/>
      <c r="AD261" s="12"/>
      <c r="AE261" s="12"/>
      <c r="AR261" s="211" t="s">
        <v>90</v>
      </c>
      <c r="AT261" s="212" t="s">
        <v>81</v>
      </c>
      <c r="AU261" s="212" t="s">
        <v>90</v>
      </c>
      <c r="AY261" s="211" t="s">
        <v>136</v>
      </c>
      <c r="BK261" s="213">
        <f>SUM(BK262:BK269)</f>
        <v>0</v>
      </c>
    </row>
    <row r="262" s="2" customFormat="1" ht="33" customHeight="1">
      <c r="A262" s="42"/>
      <c r="B262" s="43"/>
      <c r="C262" s="216" t="s">
        <v>403</v>
      </c>
      <c r="D262" s="216" t="s">
        <v>139</v>
      </c>
      <c r="E262" s="217" t="s">
        <v>418</v>
      </c>
      <c r="F262" s="218" t="s">
        <v>419</v>
      </c>
      <c r="G262" s="219" t="s">
        <v>220</v>
      </c>
      <c r="H262" s="220">
        <v>3.2000000000000002</v>
      </c>
      <c r="I262" s="221"/>
      <c r="J262" s="222">
        <f>ROUND(I262*H262,2)</f>
        <v>0</v>
      </c>
      <c r="K262" s="218" t="s">
        <v>240</v>
      </c>
      <c r="L262" s="48"/>
      <c r="M262" s="223" t="s">
        <v>44</v>
      </c>
      <c r="N262" s="224" t="s">
        <v>53</v>
      </c>
      <c r="O262" s="88"/>
      <c r="P262" s="225">
        <f>O262*H262</f>
        <v>0</v>
      </c>
      <c r="Q262" s="225">
        <v>0</v>
      </c>
      <c r="R262" s="225">
        <f>Q262*H262</f>
        <v>0</v>
      </c>
      <c r="S262" s="225">
        <v>0</v>
      </c>
      <c r="T262" s="226">
        <f>S262*H262</f>
        <v>0</v>
      </c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R262" s="227" t="s">
        <v>154</v>
      </c>
      <c r="AT262" s="227" t="s">
        <v>139</v>
      </c>
      <c r="AU262" s="227" t="s">
        <v>92</v>
      </c>
      <c r="AY262" s="20" t="s">
        <v>136</v>
      </c>
      <c r="BE262" s="228">
        <f>IF(N262="základní",J262,0)</f>
        <v>0</v>
      </c>
      <c r="BF262" s="228">
        <f>IF(N262="snížená",J262,0)</f>
        <v>0</v>
      </c>
      <c r="BG262" s="228">
        <f>IF(N262="zákl. přenesená",J262,0)</f>
        <v>0</v>
      </c>
      <c r="BH262" s="228">
        <f>IF(N262="sníž. přenesená",J262,0)</f>
        <v>0</v>
      </c>
      <c r="BI262" s="228">
        <f>IF(N262="nulová",J262,0)</f>
        <v>0</v>
      </c>
      <c r="BJ262" s="20" t="s">
        <v>90</v>
      </c>
      <c r="BK262" s="228">
        <f>ROUND(I262*H262,2)</f>
        <v>0</v>
      </c>
      <c r="BL262" s="20" t="s">
        <v>154</v>
      </c>
      <c r="BM262" s="227" t="s">
        <v>736</v>
      </c>
    </row>
    <row r="263" s="2" customFormat="1">
      <c r="A263" s="42"/>
      <c r="B263" s="43"/>
      <c r="C263" s="44"/>
      <c r="D263" s="251" t="s">
        <v>242</v>
      </c>
      <c r="E263" s="44"/>
      <c r="F263" s="252" t="s">
        <v>421</v>
      </c>
      <c r="G263" s="44"/>
      <c r="H263" s="44"/>
      <c r="I263" s="231"/>
      <c r="J263" s="44"/>
      <c r="K263" s="44"/>
      <c r="L263" s="48"/>
      <c r="M263" s="232"/>
      <c r="N263" s="233"/>
      <c r="O263" s="88"/>
      <c r="P263" s="88"/>
      <c r="Q263" s="88"/>
      <c r="R263" s="88"/>
      <c r="S263" s="88"/>
      <c r="T263" s="89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T263" s="20" t="s">
        <v>242</v>
      </c>
      <c r="AU263" s="20" t="s">
        <v>92</v>
      </c>
    </row>
    <row r="264" s="13" customFormat="1">
      <c r="A264" s="13"/>
      <c r="B264" s="234"/>
      <c r="C264" s="235"/>
      <c r="D264" s="229" t="s">
        <v>158</v>
      </c>
      <c r="E264" s="236" t="s">
        <v>44</v>
      </c>
      <c r="F264" s="237" t="s">
        <v>737</v>
      </c>
      <c r="G264" s="235"/>
      <c r="H264" s="238">
        <v>3.2000000000000002</v>
      </c>
      <c r="I264" s="239"/>
      <c r="J264" s="235"/>
      <c r="K264" s="235"/>
      <c r="L264" s="240"/>
      <c r="M264" s="241"/>
      <c r="N264" s="242"/>
      <c r="O264" s="242"/>
      <c r="P264" s="242"/>
      <c r="Q264" s="242"/>
      <c r="R264" s="242"/>
      <c r="S264" s="242"/>
      <c r="T264" s="24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44" t="s">
        <v>158</v>
      </c>
      <c r="AU264" s="244" t="s">
        <v>92</v>
      </c>
      <c r="AV264" s="13" t="s">
        <v>92</v>
      </c>
      <c r="AW264" s="13" t="s">
        <v>42</v>
      </c>
      <c r="AX264" s="13" t="s">
        <v>90</v>
      </c>
      <c r="AY264" s="244" t="s">
        <v>136</v>
      </c>
    </row>
    <row r="265" s="2" customFormat="1" ht="16.5" customHeight="1">
      <c r="A265" s="42"/>
      <c r="B265" s="43"/>
      <c r="C265" s="278" t="s">
        <v>407</v>
      </c>
      <c r="D265" s="278" t="s">
        <v>347</v>
      </c>
      <c r="E265" s="279" t="s">
        <v>424</v>
      </c>
      <c r="F265" s="280" t="s">
        <v>425</v>
      </c>
      <c r="G265" s="281" t="s">
        <v>322</v>
      </c>
      <c r="H265" s="282">
        <v>1.1519999999999999</v>
      </c>
      <c r="I265" s="283"/>
      <c r="J265" s="284">
        <f>ROUND(I265*H265,2)</f>
        <v>0</v>
      </c>
      <c r="K265" s="280" t="s">
        <v>240</v>
      </c>
      <c r="L265" s="285"/>
      <c r="M265" s="286" t="s">
        <v>44</v>
      </c>
      <c r="N265" s="287" t="s">
        <v>53</v>
      </c>
      <c r="O265" s="88"/>
      <c r="P265" s="225">
        <f>O265*H265</f>
        <v>0</v>
      </c>
      <c r="Q265" s="225">
        <v>1</v>
      </c>
      <c r="R265" s="225">
        <f>Q265*H265</f>
        <v>1.1519999999999999</v>
      </c>
      <c r="S265" s="225">
        <v>0</v>
      </c>
      <c r="T265" s="226">
        <f>S265*H265</f>
        <v>0</v>
      </c>
      <c r="U265" s="42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R265" s="227" t="s">
        <v>172</v>
      </c>
      <c r="AT265" s="227" t="s">
        <v>347</v>
      </c>
      <c r="AU265" s="227" t="s">
        <v>92</v>
      </c>
      <c r="AY265" s="20" t="s">
        <v>136</v>
      </c>
      <c r="BE265" s="228">
        <f>IF(N265="základní",J265,0)</f>
        <v>0</v>
      </c>
      <c r="BF265" s="228">
        <f>IF(N265="snížená",J265,0)</f>
        <v>0</v>
      </c>
      <c r="BG265" s="228">
        <f>IF(N265="zákl. přenesená",J265,0)</f>
        <v>0</v>
      </c>
      <c r="BH265" s="228">
        <f>IF(N265="sníž. přenesená",J265,0)</f>
        <v>0</v>
      </c>
      <c r="BI265" s="228">
        <f>IF(N265="nulová",J265,0)</f>
        <v>0</v>
      </c>
      <c r="BJ265" s="20" t="s">
        <v>90</v>
      </c>
      <c r="BK265" s="228">
        <f>ROUND(I265*H265,2)</f>
        <v>0</v>
      </c>
      <c r="BL265" s="20" t="s">
        <v>154</v>
      </c>
      <c r="BM265" s="227" t="s">
        <v>738</v>
      </c>
    </row>
    <row r="266" s="13" customFormat="1">
      <c r="A266" s="13"/>
      <c r="B266" s="234"/>
      <c r="C266" s="235"/>
      <c r="D266" s="229" t="s">
        <v>158</v>
      </c>
      <c r="E266" s="235"/>
      <c r="F266" s="237" t="s">
        <v>739</v>
      </c>
      <c r="G266" s="235"/>
      <c r="H266" s="238">
        <v>1.1519999999999999</v>
      </c>
      <c r="I266" s="239"/>
      <c r="J266" s="235"/>
      <c r="K266" s="235"/>
      <c r="L266" s="240"/>
      <c r="M266" s="241"/>
      <c r="N266" s="242"/>
      <c r="O266" s="242"/>
      <c r="P266" s="242"/>
      <c r="Q266" s="242"/>
      <c r="R266" s="242"/>
      <c r="S266" s="242"/>
      <c r="T266" s="24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44" t="s">
        <v>158</v>
      </c>
      <c r="AU266" s="244" t="s">
        <v>92</v>
      </c>
      <c r="AV266" s="13" t="s">
        <v>92</v>
      </c>
      <c r="AW266" s="13" t="s">
        <v>4</v>
      </c>
      <c r="AX266" s="13" t="s">
        <v>90</v>
      </c>
      <c r="AY266" s="244" t="s">
        <v>136</v>
      </c>
    </row>
    <row r="267" s="2" customFormat="1" ht="21.75" customHeight="1">
      <c r="A267" s="42"/>
      <c r="B267" s="43"/>
      <c r="C267" s="216" t="s">
        <v>412</v>
      </c>
      <c r="D267" s="216" t="s">
        <v>139</v>
      </c>
      <c r="E267" s="217" t="s">
        <v>429</v>
      </c>
      <c r="F267" s="218" t="s">
        <v>430</v>
      </c>
      <c r="G267" s="219" t="s">
        <v>220</v>
      </c>
      <c r="H267" s="220">
        <v>3.2000000000000002</v>
      </c>
      <c r="I267" s="221"/>
      <c r="J267" s="222">
        <f>ROUND(I267*H267,2)</f>
        <v>0</v>
      </c>
      <c r="K267" s="218" t="s">
        <v>240</v>
      </c>
      <c r="L267" s="48"/>
      <c r="M267" s="223" t="s">
        <v>44</v>
      </c>
      <c r="N267" s="224" t="s">
        <v>53</v>
      </c>
      <c r="O267" s="88"/>
      <c r="P267" s="225">
        <f>O267*H267</f>
        <v>0</v>
      </c>
      <c r="Q267" s="225">
        <v>0</v>
      </c>
      <c r="R267" s="225">
        <f>Q267*H267</f>
        <v>0</v>
      </c>
      <c r="S267" s="225">
        <v>0</v>
      </c>
      <c r="T267" s="226">
        <f>S267*H267</f>
        <v>0</v>
      </c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R267" s="227" t="s">
        <v>154</v>
      </c>
      <c r="AT267" s="227" t="s">
        <v>139</v>
      </c>
      <c r="AU267" s="227" t="s">
        <v>92</v>
      </c>
      <c r="AY267" s="20" t="s">
        <v>136</v>
      </c>
      <c r="BE267" s="228">
        <f>IF(N267="základní",J267,0)</f>
        <v>0</v>
      </c>
      <c r="BF267" s="228">
        <f>IF(N267="snížená",J267,0)</f>
        <v>0</v>
      </c>
      <c r="BG267" s="228">
        <f>IF(N267="zákl. přenesená",J267,0)</f>
        <v>0</v>
      </c>
      <c r="BH267" s="228">
        <f>IF(N267="sníž. přenesená",J267,0)</f>
        <v>0</v>
      </c>
      <c r="BI267" s="228">
        <f>IF(N267="nulová",J267,0)</f>
        <v>0</v>
      </c>
      <c r="BJ267" s="20" t="s">
        <v>90</v>
      </c>
      <c r="BK267" s="228">
        <f>ROUND(I267*H267,2)</f>
        <v>0</v>
      </c>
      <c r="BL267" s="20" t="s">
        <v>154</v>
      </c>
      <c r="BM267" s="227" t="s">
        <v>740</v>
      </c>
    </row>
    <row r="268" s="2" customFormat="1">
      <c r="A268" s="42"/>
      <c r="B268" s="43"/>
      <c r="C268" s="44"/>
      <c r="D268" s="251" t="s">
        <v>242</v>
      </c>
      <c r="E268" s="44"/>
      <c r="F268" s="252" t="s">
        <v>432</v>
      </c>
      <c r="G268" s="44"/>
      <c r="H268" s="44"/>
      <c r="I268" s="231"/>
      <c r="J268" s="44"/>
      <c r="K268" s="44"/>
      <c r="L268" s="48"/>
      <c r="M268" s="232"/>
      <c r="N268" s="233"/>
      <c r="O268" s="88"/>
      <c r="P268" s="88"/>
      <c r="Q268" s="88"/>
      <c r="R268" s="88"/>
      <c r="S268" s="88"/>
      <c r="T268" s="89"/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T268" s="20" t="s">
        <v>242</v>
      </c>
      <c r="AU268" s="20" t="s">
        <v>92</v>
      </c>
    </row>
    <row r="269" s="13" customFormat="1">
      <c r="A269" s="13"/>
      <c r="B269" s="234"/>
      <c r="C269" s="235"/>
      <c r="D269" s="229" t="s">
        <v>158</v>
      </c>
      <c r="E269" s="236" t="s">
        <v>44</v>
      </c>
      <c r="F269" s="237" t="s">
        <v>737</v>
      </c>
      <c r="G269" s="235"/>
      <c r="H269" s="238">
        <v>3.2000000000000002</v>
      </c>
      <c r="I269" s="239"/>
      <c r="J269" s="235"/>
      <c r="K269" s="235"/>
      <c r="L269" s="240"/>
      <c r="M269" s="241"/>
      <c r="N269" s="242"/>
      <c r="O269" s="242"/>
      <c r="P269" s="242"/>
      <c r="Q269" s="242"/>
      <c r="R269" s="242"/>
      <c r="S269" s="242"/>
      <c r="T269" s="24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T269" s="244" t="s">
        <v>158</v>
      </c>
      <c r="AU269" s="244" t="s">
        <v>92</v>
      </c>
      <c r="AV269" s="13" t="s">
        <v>92</v>
      </c>
      <c r="AW269" s="13" t="s">
        <v>42</v>
      </c>
      <c r="AX269" s="13" t="s">
        <v>90</v>
      </c>
      <c r="AY269" s="244" t="s">
        <v>136</v>
      </c>
    </row>
    <row r="270" s="12" customFormat="1" ht="22.8" customHeight="1">
      <c r="A270" s="12"/>
      <c r="B270" s="200"/>
      <c r="C270" s="201"/>
      <c r="D270" s="202" t="s">
        <v>81</v>
      </c>
      <c r="E270" s="214" t="s">
        <v>172</v>
      </c>
      <c r="F270" s="214" t="s">
        <v>433</v>
      </c>
      <c r="G270" s="201"/>
      <c r="H270" s="201"/>
      <c r="I270" s="204"/>
      <c r="J270" s="215">
        <f>BK270</f>
        <v>0</v>
      </c>
      <c r="K270" s="201"/>
      <c r="L270" s="206"/>
      <c r="M270" s="207"/>
      <c r="N270" s="208"/>
      <c r="O270" s="208"/>
      <c r="P270" s="209">
        <f>SUM(P271:P332)</f>
        <v>0</v>
      </c>
      <c r="Q270" s="208"/>
      <c r="R270" s="209">
        <f>SUM(R271:R332)</f>
        <v>0.88939952999999994</v>
      </c>
      <c r="S270" s="208"/>
      <c r="T270" s="210">
        <f>SUM(T271:T332)</f>
        <v>4.4800000000000004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211" t="s">
        <v>90</v>
      </c>
      <c r="AT270" s="212" t="s">
        <v>81</v>
      </c>
      <c r="AU270" s="212" t="s">
        <v>90</v>
      </c>
      <c r="AY270" s="211" t="s">
        <v>136</v>
      </c>
      <c r="BK270" s="213">
        <f>SUM(BK271:BK332)</f>
        <v>0</v>
      </c>
    </row>
    <row r="271" s="2" customFormat="1" ht="16.5" customHeight="1">
      <c r="A271" s="42"/>
      <c r="B271" s="43"/>
      <c r="C271" s="216" t="s">
        <v>417</v>
      </c>
      <c r="D271" s="216" t="s">
        <v>139</v>
      </c>
      <c r="E271" s="217" t="s">
        <v>741</v>
      </c>
      <c r="F271" s="218" t="s">
        <v>742</v>
      </c>
      <c r="G271" s="219" t="s">
        <v>196</v>
      </c>
      <c r="H271" s="220">
        <v>14</v>
      </c>
      <c r="I271" s="221"/>
      <c r="J271" s="222">
        <f>ROUND(I271*H271,2)</f>
        <v>0</v>
      </c>
      <c r="K271" s="218" t="s">
        <v>240</v>
      </c>
      <c r="L271" s="48"/>
      <c r="M271" s="223" t="s">
        <v>44</v>
      </c>
      <c r="N271" s="224" t="s">
        <v>53</v>
      </c>
      <c r="O271" s="88"/>
      <c r="P271" s="225">
        <f>O271*H271</f>
        <v>0</v>
      </c>
      <c r="Q271" s="225">
        <v>0</v>
      </c>
      <c r="R271" s="225">
        <f>Q271*H271</f>
        <v>0</v>
      </c>
      <c r="S271" s="225">
        <v>0.32000000000000001</v>
      </c>
      <c r="T271" s="226">
        <f>S271*H271</f>
        <v>4.4800000000000004</v>
      </c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R271" s="227" t="s">
        <v>154</v>
      </c>
      <c r="AT271" s="227" t="s">
        <v>139</v>
      </c>
      <c r="AU271" s="227" t="s">
        <v>92</v>
      </c>
      <c r="AY271" s="20" t="s">
        <v>136</v>
      </c>
      <c r="BE271" s="228">
        <f>IF(N271="základní",J271,0)</f>
        <v>0</v>
      </c>
      <c r="BF271" s="228">
        <f>IF(N271="snížená",J271,0)</f>
        <v>0</v>
      </c>
      <c r="BG271" s="228">
        <f>IF(N271="zákl. přenesená",J271,0)</f>
        <v>0</v>
      </c>
      <c r="BH271" s="228">
        <f>IF(N271="sníž. přenesená",J271,0)</f>
        <v>0</v>
      </c>
      <c r="BI271" s="228">
        <f>IF(N271="nulová",J271,0)</f>
        <v>0</v>
      </c>
      <c r="BJ271" s="20" t="s">
        <v>90</v>
      </c>
      <c r="BK271" s="228">
        <f>ROUND(I271*H271,2)</f>
        <v>0</v>
      </c>
      <c r="BL271" s="20" t="s">
        <v>154</v>
      </c>
      <c r="BM271" s="227" t="s">
        <v>743</v>
      </c>
    </row>
    <row r="272" s="2" customFormat="1">
      <c r="A272" s="42"/>
      <c r="B272" s="43"/>
      <c r="C272" s="44"/>
      <c r="D272" s="251" t="s">
        <v>242</v>
      </c>
      <c r="E272" s="44"/>
      <c r="F272" s="252" t="s">
        <v>744</v>
      </c>
      <c r="G272" s="44"/>
      <c r="H272" s="44"/>
      <c r="I272" s="231"/>
      <c r="J272" s="44"/>
      <c r="K272" s="44"/>
      <c r="L272" s="48"/>
      <c r="M272" s="232"/>
      <c r="N272" s="233"/>
      <c r="O272" s="88"/>
      <c r="P272" s="88"/>
      <c r="Q272" s="88"/>
      <c r="R272" s="88"/>
      <c r="S272" s="88"/>
      <c r="T272" s="89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T272" s="20" t="s">
        <v>242</v>
      </c>
      <c r="AU272" s="20" t="s">
        <v>92</v>
      </c>
    </row>
    <row r="273" s="13" customFormat="1">
      <c r="A273" s="13"/>
      <c r="B273" s="234"/>
      <c r="C273" s="235"/>
      <c r="D273" s="229" t="s">
        <v>158</v>
      </c>
      <c r="E273" s="236" t="s">
        <v>44</v>
      </c>
      <c r="F273" s="237" t="s">
        <v>745</v>
      </c>
      <c r="G273" s="235"/>
      <c r="H273" s="238">
        <v>14</v>
      </c>
      <c r="I273" s="239"/>
      <c r="J273" s="235"/>
      <c r="K273" s="235"/>
      <c r="L273" s="240"/>
      <c r="M273" s="241"/>
      <c r="N273" s="242"/>
      <c r="O273" s="242"/>
      <c r="P273" s="242"/>
      <c r="Q273" s="242"/>
      <c r="R273" s="242"/>
      <c r="S273" s="242"/>
      <c r="T273" s="24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T273" s="244" t="s">
        <v>158</v>
      </c>
      <c r="AU273" s="244" t="s">
        <v>92</v>
      </c>
      <c r="AV273" s="13" t="s">
        <v>92</v>
      </c>
      <c r="AW273" s="13" t="s">
        <v>42</v>
      </c>
      <c r="AX273" s="13" t="s">
        <v>90</v>
      </c>
      <c r="AY273" s="244" t="s">
        <v>136</v>
      </c>
    </row>
    <row r="274" s="2" customFormat="1" ht="16.5" customHeight="1">
      <c r="A274" s="42"/>
      <c r="B274" s="43"/>
      <c r="C274" s="216" t="s">
        <v>423</v>
      </c>
      <c r="D274" s="216" t="s">
        <v>139</v>
      </c>
      <c r="E274" s="217" t="s">
        <v>746</v>
      </c>
      <c r="F274" s="218" t="s">
        <v>747</v>
      </c>
      <c r="G274" s="219" t="s">
        <v>196</v>
      </c>
      <c r="H274" s="220">
        <v>7</v>
      </c>
      <c r="I274" s="221"/>
      <c r="J274" s="222">
        <f>ROUND(I274*H274,2)</f>
        <v>0</v>
      </c>
      <c r="K274" s="218" t="s">
        <v>240</v>
      </c>
      <c r="L274" s="48"/>
      <c r="M274" s="223" t="s">
        <v>44</v>
      </c>
      <c r="N274" s="224" t="s">
        <v>53</v>
      </c>
      <c r="O274" s="88"/>
      <c r="P274" s="225">
        <f>O274*H274</f>
        <v>0</v>
      </c>
      <c r="Q274" s="225">
        <v>3.0000000000000001E-05</v>
      </c>
      <c r="R274" s="225">
        <f>Q274*H274</f>
        <v>0.00021000000000000001</v>
      </c>
      <c r="S274" s="225">
        <v>0</v>
      </c>
      <c r="T274" s="226">
        <f>S274*H274</f>
        <v>0</v>
      </c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R274" s="227" t="s">
        <v>154</v>
      </c>
      <c r="AT274" s="227" t="s">
        <v>139</v>
      </c>
      <c r="AU274" s="227" t="s">
        <v>92</v>
      </c>
      <c r="AY274" s="20" t="s">
        <v>136</v>
      </c>
      <c r="BE274" s="228">
        <f>IF(N274="základní",J274,0)</f>
        <v>0</v>
      </c>
      <c r="BF274" s="228">
        <f>IF(N274="snížená",J274,0)</f>
        <v>0</v>
      </c>
      <c r="BG274" s="228">
        <f>IF(N274="zákl. přenesená",J274,0)</f>
        <v>0</v>
      </c>
      <c r="BH274" s="228">
        <f>IF(N274="sníž. přenesená",J274,0)</f>
        <v>0</v>
      </c>
      <c r="BI274" s="228">
        <f>IF(N274="nulová",J274,0)</f>
        <v>0</v>
      </c>
      <c r="BJ274" s="20" t="s">
        <v>90</v>
      </c>
      <c r="BK274" s="228">
        <f>ROUND(I274*H274,2)</f>
        <v>0</v>
      </c>
      <c r="BL274" s="20" t="s">
        <v>154</v>
      </c>
      <c r="BM274" s="227" t="s">
        <v>748</v>
      </c>
    </row>
    <row r="275" s="2" customFormat="1">
      <c r="A275" s="42"/>
      <c r="B275" s="43"/>
      <c r="C275" s="44"/>
      <c r="D275" s="251" t="s">
        <v>242</v>
      </c>
      <c r="E275" s="44"/>
      <c r="F275" s="252" t="s">
        <v>749</v>
      </c>
      <c r="G275" s="44"/>
      <c r="H275" s="44"/>
      <c r="I275" s="231"/>
      <c r="J275" s="44"/>
      <c r="K275" s="44"/>
      <c r="L275" s="48"/>
      <c r="M275" s="232"/>
      <c r="N275" s="233"/>
      <c r="O275" s="88"/>
      <c r="P275" s="88"/>
      <c r="Q275" s="88"/>
      <c r="R275" s="88"/>
      <c r="S275" s="88"/>
      <c r="T275" s="89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T275" s="20" t="s">
        <v>242</v>
      </c>
      <c r="AU275" s="20" t="s">
        <v>92</v>
      </c>
    </row>
    <row r="276" s="13" customFormat="1">
      <c r="A276" s="13"/>
      <c r="B276" s="234"/>
      <c r="C276" s="235"/>
      <c r="D276" s="229" t="s">
        <v>158</v>
      </c>
      <c r="E276" s="236" t="s">
        <v>671</v>
      </c>
      <c r="F276" s="237" t="s">
        <v>168</v>
      </c>
      <c r="G276" s="235"/>
      <c r="H276" s="238">
        <v>7</v>
      </c>
      <c r="I276" s="239"/>
      <c r="J276" s="235"/>
      <c r="K276" s="235"/>
      <c r="L276" s="240"/>
      <c r="M276" s="241"/>
      <c r="N276" s="242"/>
      <c r="O276" s="242"/>
      <c r="P276" s="242"/>
      <c r="Q276" s="242"/>
      <c r="R276" s="242"/>
      <c r="S276" s="242"/>
      <c r="T276" s="24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T276" s="244" t="s">
        <v>158</v>
      </c>
      <c r="AU276" s="244" t="s">
        <v>92</v>
      </c>
      <c r="AV276" s="13" t="s">
        <v>92</v>
      </c>
      <c r="AW276" s="13" t="s">
        <v>42</v>
      </c>
      <c r="AX276" s="13" t="s">
        <v>90</v>
      </c>
      <c r="AY276" s="244" t="s">
        <v>136</v>
      </c>
    </row>
    <row r="277" s="2" customFormat="1" ht="16.5" customHeight="1">
      <c r="A277" s="42"/>
      <c r="B277" s="43"/>
      <c r="C277" s="278" t="s">
        <v>428</v>
      </c>
      <c r="D277" s="278" t="s">
        <v>347</v>
      </c>
      <c r="E277" s="279" t="s">
        <v>750</v>
      </c>
      <c r="F277" s="280" t="s">
        <v>751</v>
      </c>
      <c r="G277" s="281" t="s">
        <v>196</v>
      </c>
      <c r="H277" s="282">
        <v>7.21</v>
      </c>
      <c r="I277" s="283"/>
      <c r="J277" s="284">
        <f>ROUND(I277*H277,2)</f>
        <v>0</v>
      </c>
      <c r="K277" s="280" t="s">
        <v>240</v>
      </c>
      <c r="L277" s="285"/>
      <c r="M277" s="286" t="s">
        <v>44</v>
      </c>
      <c r="N277" s="287" t="s">
        <v>53</v>
      </c>
      <c r="O277" s="88"/>
      <c r="P277" s="225">
        <f>O277*H277</f>
        <v>0</v>
      </c>
      <c r="Q277" s="225">
        <v>0.042029999999999998</v>
      </c>
      <c r="R277" s="225">
        <f>Q277*H277</f>
        <v>0.30303629999999998</v>
      </c>
      <c r="S277" s="225">
        <v>0</v>
      </c>
      <c r="T277" s="226">
        <f>S277*H277</f>
        <v>0</v>
      </c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R277" s="227" t="s">
        <v>172</v>
      </c>
      <c r="AT277" s="227" t="s">
        <v>347</v>
      </c>
      <c r="AU277" s="227" t="s">
        <v>92</v>
      </c>
      <c r="AY277" s="20" t="s">
        <v>136</v>
      </c>
      <c r="BE277" s="228">
        <f>IF(N277="základní",J277,0)</f>
        <v>0</v>
      </c>
      <c r="BF277" s="228">
        <f>IF(N277="snížená",J277,0)</f>
        <v>0</v>
      </c>
      <c r="BG277" s="228">
        <f>IF(N277="zákl. přenesená",J277,0)</f>
        <v>0</v>
      </c>
      <c r="BH277" s="228">
        <f>IF(N277="sníž. přenesená",J277,0)</f>
        <v>0</v>
      </c>
      <c r="BI277" s="228">
        <f>IF(N277="nulová",J277,0)</f>
        <v>0</v>
      </c>
      <c r="BJ277" s="20" t="s">
        <v>90</v>
      </c>
      <c r="BK277" s="228">
        <f>ROUND(I277*H277,2)</f>
        <v>0</v>
      </c>
      <c r="BL277" s="20" t="s">
        <v>154</v>
      </c>
      <c r="BM277" s="227" t="s">
        <v>752</v>
      </c>
    </row>
    <row r="278" s="13" customFormat="1">
      <c r="A278" s="13"/>
      <c r="B278" s="234"/>
      <c r="C278" s="235"/>
      <c r="D278" s="229" t="s">
        <v>158</v>
      </c>
      <c r="E278" s="235"/>
      <c r="F278" s="237" t="s">
        <v>753</v>
      </c>
      <c r="G278" s="235"/>
      <c r="H278" s="238">
        <v>7.21</v>
      </c>
      <c r="I278" s="239"/>
      <c r="J278" s="235"/>
      <c r="K278" s="235"/>
      <c r="L278" s="240"/>
      <c r="M278" s="241"/>
      <c r="N278" s="242"/>
      <c r="O278" s="242"/>
      <c r="P278" s="242"/>
      <c r="Q278" s="242"/>
      <c r="R278" s="242"/>
      <c r="S278" s="242"/>
      <c r="T278" s="24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T278" s="244" t="s">
        <v>158</v>
      </c>
      <c r="AU278" s="244" t="s">
        <v>92</v>
      </c>
      <c r="AV278" s="13" t="s">
        <v>92</v>
      </c>
      <c r="AW278" s="13" t="s">
        <v>4</v>
      </c>
      <c r="AX278" s="13" t="s">
        <v>90</v>
      </c>
      <c r="AY278" s="244" t="s">
        <v>136</v>
      </c>
    </row>
    <row r="279" s="2" customFormat="1" ht="16.5" customHeight="1">
      <c r="A279" s="42"/>
      <c r="B279" s="43"/>
      <c r="C279" s="216" t="s">
        <v>434</v>
      </c>
      <c r="D279" s="216" t="s">
        <v>139</v>
      </c>
      <c r="E279" s="217" t="s">
        <v>754</v>
      </c>
      <c r="F279" s="218" t="s">
        <v>755</v>
      </c>
      <c r="G279" s="219" t="s">
        <v>463</v>
      </c>
      <c r="H279" s="220">
        <v>1</v>
      </c>
      <c r="I279" s="221"/>
      <c r="J279" s="222">
        <f>ROUND(I279*H279,2)</f>
        <v>0</v>
      </c>
      <c r="K279" s="218" t="s">
        <v>240</v>
      </c>
      <c r="L279" s="48"/>
      <c r="M279" s="223" t="s">
        <v>44</v>
      </c>
      <c r="N279" s="224" t="s">
        <v>53</v>
      </c>
      <c r="O279" s="88"/>
      <c r="P279" s="225">
        <f>O279*H279</f>
        <v>0</v>
      </c>
      <c r="Q279" s="225">
        <v>0.00050000000000000001</v>
      </c>
      <c r="R279" s="225">
        <f>Q279*H279</f>
        <v>0.00050000000000000001</v>
      </c>
      <c r="S279" s="225">
        <v>0</v>
      </c>
      <c r="T279" s="226">
        <f>S279*H279</f>
        <v>0</v>
      </c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R279" s="227" t="s">
        <v>154</v>
      </c>
      <c r="AT279" s="227" t="s">
        <v>139</v>
      </c>
      <c r="AU279" s="227" t="s">
        <v>92</v>
      </c>
      <c r="AY279" s="20" t="s">
        <v>136</v>
      </c>
      <c r="BE279" s="228">
        <f>IF(N279="základní",J279,0)</f>
        <v>0</v>
      </c>
      <c r="BF279" s="228">
        <f>IF(N279="snížená",J279,0)</f>
        <v>0</v>
      </c>
      <c r="BG279" s="228">
        <f>IF(N279="zákl. přenesená",J279,0)</f>
        <v>0</v>
      </c>
      <c r="BH279" s="228">
        <f>IF(N279="sníž. přenesená",J279,0)</f>
        <v>0</v>
      </c>
      <c r="BI279" s="228">
        <f>IF(N279="nulová",J279,0)</f>
        <v>0</v>
      </c>
      <c r="BJ279" s="20" t="s">
        <v>90</v>
      </c>
      <c r="BK279" s="228">
        <f>ROUND(I279*H279,2)</f>
        <v>0</v>
      </c>
      <c r="BL279" s="20" t="s">
        <v>154</v>
      </c>
      <c r="BM279" s="227" t="s">
        <v>756</v>
      </c>
    </row>
    <row r="280" s="2" customFormat="1">
      <c r="A280" s="42"/>
      <c r="B280" s="43"/>
      <c r="C280" s="44"/>
      <c r="D280" s="251" t="s">
        <v>242</v>
      </c>
      <c r="E280" s="44"/>
      <c r="F280" s="252" t="s">
        <v>757</v>
      </c>
      <c r="G280" s="44"/>
      <c r="H280" s="44"/>
      <c r="I280" s="231"/>
      <c r="J280" s="44"/>
      <c r="K280" s="44"/>
      <c r="L280" s="48"/>
      <c r="M280" s="232"/>
      <c r="N280" s="233"/>
      <c r="O280" s="88"/>
      <c r="P280" s="88"/>
      <c r="Q280" s="88"/>
      <c r="R280" s="88"/>
      <c r="S280" s="88"/>
      <c r="T280" s="89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T280" s="20" t="s">
        <v>242</v>
      </c>
      <c r="AU280" s="20" t="s">
        <v>92</v>
      </c>
    </row>
    <row r="281" s="13" customFormat="1">
      <c r="A281" s="13"/>
      <c r="B281" s="234"/>
      <c r="C281" s="235"/>
      <c r="D281" s="229" t="s">
        <v>158</v>
      </c>
      <c r="E281" s="236" t="s">
        <v>44</v>
      </c>
      <c r="F281" s="237" t="s">
        <v>90</v>
      </c>
      <c r="G281" s="235"/>
      <c r="H281" s="238">
        <v>1</v>
      </c>
      <c r="I281" s="239"/>
      <c r="J281" s="235"/>
      <c r="K281" s="235"/>
      <c r="L281" s="240"/>
      <c r="M281" s="241"/>
      <c r="N281" s="242"/>
      <c r="O281" s="242"/>
      <c r="P281" s="242"/>
      <c r="Q281" s="242"/>
      <c r="R281" s="242"/>
      <c r="S281" s="242"/>
      <c r="T281" s="24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T281" s="244" t="s">
        <v>158</v>
      </c>
      <c r="AU281" s="244" t="s">
        <v>92</v>
      </c>
      <c r="AV281" s="13" t="s">
        <v>92</v>
      </c>
      <c r="AW281" s="13" t="s">
        <v>42</v>
      </c>
      <c r="AX281" s="13" t="s">
        <v>90</v>
      </c>
      <c r="AY281" s="244" t="s">
        <v>136</v>
      </c>
    </row>
    <row r="282" s="2" customFormat="1" ht="24.15" customHeight="1">
      <c r="A282" s="42"/>
      <c r="B282" s="43"/>
      <c r="C282" s="216" t="s">
        <v>439</v>
      </c>
      <c r="D282" s="216" t="s">
        <v>139</v>
      </c>
      <c r="E282" s="217" t="s">
        <v>758</v>
      </c>
      <c r="F282" s="218" t="s">
        <v>759</v>
      </c>
      <c r="G282" s="219" t="s">
        <v>200</v>
      </c>
      <c r="H282" s="220">
        <v>1.7729999999999999</v>
      </c>
      <c r="I282" s="221"/>
      <c r="J282" s="222">
        <f>ROUND(I282*H282,2)</f>
        <v>0</v>
      </c>
      <c r="K282" s="218" t="s">
        <v>240</v>
      </c>
      <c r="L282" s="48"/>
      <c r="M282" s="223" t="s">
        <v>44</v>
      </c>
      <c r="N282" s="224" t="s">
        <v>53</v>
      </c>
      <c r="O282" s="88"/>
      <c r="P282" s="225">
        <f>O282*H282</f>
        <v>0</v>
      </c>
      <c r="Q282" s="225">
        <v>0</v>
      </c>
      <c r="R282" s="225">
        <f>Q282*H282</f>
        <v>0</v>
      </c>
      <c r="S282" s="225">
        <v>0</v>
      </c>
      <c r="T282" s="226">
        <f>S282*H282</f>
        <v>0</v>
      </c>
      <c r="U282" s="42"/>
      <c r="V282" s="42"/>
      <c r="W282" s="42"/>
      <c r="X282" s="42"/>
      <c r="Y282" s="42"/>
      <c r="Z282" s="42"/>
      <c r="AA282" s="42"/>
      <c r="AB282" s="42"/>
      <c r="AC282" s="42"/>
      <c r="AD282" s="42"/>
      <c r="AE282" s="42"/>
      <c r="AR282" s="227" t="s">
        <v>154</v>
      </c>
      <c r="AT282" s="227" t="s">
        <v>139</v>
      </c>
      <c r="AU282" s="227" t="s">
        <v>92</v>
      </c>
      <c r="AY282" s="20" t="s">
        <v>136</v>
      </c>
      <c r="BE282" s="228">
        <f>IF(N282="základní",J282,0)</f>
        <v>0</v>
      </c>
      <c r="BF282" s="228">
        <f>IF(N282="snížená",J282,0)</f>
        <v>0</v>
      </c>
      <c r="BG282" s="228">
        <f>IF(N282="zákl. přenesená",J282,0)</f>
        <v>0</v>
      </c>
      <c r="BH282" s="228">
        <f>IF(N282="sníž. přenesená",J282,0)</f>
        <v>0</v>
      </c>
      <c r="BI282" s="228">
        <f>IF(N282="nulová",J282,0)</f>
        <v>0</v>
      </c>
      <c r="BJ282" s="20" t="s">
        <v>90</v>
      </c>
      <c r="BK282" s="228">
        <f>ROUND(I282*H282,2)</f>
        <v>0</v>
      </c>
      <c r="BL282" s="20" t="s">
        <v>154</v>
      </c>
      <c r="BM282" s="227" t="s">
        <v>760</v>
      </c>
    </row>
    <row r="283" s="2" customFormat="1">
      <c r="A283" s="42"/>
      <c r="B283" s="43"/>
      <c r="C283" s="44"/>
      <c r="D283" s="251" t="s">
        <v>242</v>
      </c>
      <c r="E283" s="44"/>
      <c r="F283" s="252" t="s">
        <v>761</v>
      </c>
      <c r="G283" s="44"/>
      <c r="H283" s="44"/>
      <c r="I283" s="231"/>
      <c r="J283" s="44"/>
      <c r="K283" s="44"/>
      <c r="L283" s="48"/>
      <c r="M283" s="232"/>
      <c r="N283" s="233"/>
      <c r="O283" s="88"/>
      <c r="P283" s="88"/>
      <c r="Q283" s="88"/>
      <c r="R283" s="88"/>
      <c r="S283" s="88"/>
      <c r="T283" s="89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T283" s="20" t="s">
        <v>242</v>
      </c>
      <c r="AU283" s="20" t="s">
        <v>92</v>
      </c>
    </row>
    <row r="284" s="13" customFormat="1">
      <c r="A284" s="13"/>
      <c r="B284" s="234"/>
      <c r="C284" s="235"/>
      <c r="D284" s="229" t="s">
        <v>158</v>
      </c>
      <c r="E284" s="236" t="s">
        <v>44</v>
      </c>
      <c r="F284" s="237" t="s">
        <v>762</v>
      </c>
      <c r="G284" s="235"/>
      <c r="H284" s="238">
        <v>1.3029999999999999</v>
      </c>
      <c r="I284" s="239"/>
      <c r="J284" s="235"/>
      <c r="K284" s="235"/>
      <c r="L284" s="240"/>
      <c r="M284" s="241"/>
      <c r="N284" s="242"/>
      <c r="O284" s="242"/>
      <c r="P284" s="242"/>
      <c r="Q284" s="242"/>
      <c r="R284" s="242"/>
      <c r="S284" s="242"/>
      <c r="T284" s="24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T284" s="244" t="s">
        <v>158</v>
      </c>
      <c r="AU284" s="244" t="s">
        <v>92</v>
      </c>
      <c r="AV284" s="13" t="s">
        <v>92</v>
      </c>
      <c r="AW284" s="13" t="s">
        <v>42</v>
      </c>
      <c r="AX284" s="13" t="s">
        <v>82</v>
      </c>
      <c r="AY284" s="244" t="s">
        <v>136</v>
      </c>
    </row>
    <row r="285" s="13" customFormat="1">
      <c r="A285" s="13"/>
      <c r="B285" s="234"/>
      <c r="C285" s="235"/>
      <c r="D285" s="229" t="s">
        <v>158</v>
      </c>
      <c r="E285" s="236" t="s">
        <v>44</v>
      </c>
      <c r="F285" s="237" t="s">
        <v>763</v>
      </c>
      <c r="G285" s="235"/>
      <c r="H285" s="238">
        <v>0.46999999999999997</v>
      </c>
      <c r="I285" s="239"/>
      <c r="J285" s="235"/>
      <c r="K285" s="235"/>
      <c r="L285" s="240"/>
      <c r="M285" s="241"/>
      <c r="N285" s="242"/>
      <c r="O285" s="242"/>
      <c r="P285" s="242"/>
      <c r="Q285" s="242"/>
      <c r="R285" s="242"/>
      <c r="S285" s="242"/>
      <c r="T285" s="24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T285" s="244" t="s">
        <v>158</v>
      </c>
      <c r="AU285" s="244" t="s">
        <v>92</v>
      </c>
      <c r="AV285" s="13" t="s">
        <v>92</v>
      </c>
      <c r="AW285" s="13" t="s">
        <v>42</v>
      </c>
      <c r="AX285" s="13" t="s">
        <v>82</v>
      </c>
      <c r="AY285" s="244" t="s">
        <v>136</v>
      </c>
    </row>
    <row r="286" s="14" customFormat="1">
      <c r="A286" s="14"/>
      <c r="B286" s="256"/>
      <c r="C286" s="257"/>
      <c r="D286" s="229" t="s">
        <v>158</v>
      </c>
      <c r="E286" s="258" t="s">
        <v>44</v>
      </c>
      <c r="F286" s="259" t="s">
        <v>247</v>
      </c>
      <c r="G286" s="257"/>
      <c r="H286" s="260">
        <v>1.7729999999999999</v>
      </c>
      <c r="I286" s="261"/>
      <c r="J286" s="257"/>
      <c r="K286" s="257"/>
      <c r="L286" s="262"/>
      <c r="M286" s="263"/>
      <c r="N286" s="264"/>
      <c r="O286" s="264"/>
      <c r="P286" s="264"/>
      <c r="Q286" s="264"/>
      <c r="R286" s="264"/>
      <c r="S286" s="264"/>
      <c r="T286" s="265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T286" s="266" t="s">
        <v>158</v>
      </c>
      <c r="AU286" s="266" t="s">
        <v>92</v>
      </c>
      <c r="AV286" s="14" t="s">
        <v>154</v>
      </c>
      <c r="AW286" s="14" t="s">
        <v>42</v>
      </c>
      <c r="AX286" s="14" t="s">
        <v>90</v>
      </c>
      <c r="AY286" s="266" t="s">
        <v>136</v>
      </c>
    </row>
    <row r="287" s="2" customFormat="1" ht="24.15" customHeight="1">
      <c r="A287" s="42"/>
      <c r="B287" s="43"/>
      <c r="C287" s="216" t="s">
        <v>445</v>
      </c>
      <c r="D287" s="216" t="s">
        <v>139</v>
      </c>
      <c r="E287" s="217" t="s">
        <v>764</v>
      </c>
      <c r="F287" s="218" t="s">
        <v>765</v>
      </c>
      <c r="G287" s="219" t="s">
        <v>200</v>
      </c>
      <c r="H287" s="220">
        <v>1.7729999999999999</v>
      </c>
      <c r="I287" s="221"/>
      <c r="J287" s="222">
        <f>ROUND(I287*H287,2)</f>
        <v>0</v>
      </c>
      <c r="K287" s="218" t="s">
        <v>240</v>
      </c>
      <c r="L287" s="48"/>
      <c r="M287" s="223" t="s">
        <v>44</v>
      </c>
      <c r="N287" s="224" t="s">
        <v>53</v>
      </c>
      <c r="O287" s="88"/>
      <c r="P287" s="225">
        <f>O287*H287</f>
        <v>0</v>
      </c>
      <c r="Q287" s="225">
        <v>0</v>
      </c>
      <c r="R287" s="225">
        <f>Q287*H287</f>
        <v>0</v>
      </c>
      <c r="S287" s="225">
        <v>0</v>
      </c>
      <c r="T287" s="226">
        <f>S287*H287</f>
        <v>0</v>
      </c>
      <c r="U287" s="42"/>
      <c r="V287" s="42"/>
      <c r="W287" s="42"/>
      <c r="X287" s="42"/>
      <c r="Y287" s="42"/>
      <c r="Z287" s="42"/>
      <c r="AA287" s="42"/>
      <c r="AB287" s="42"/>
      <c r="AC287" s="42"/>
      <c r="AD287" s="42"/>
      <c r="AE287" s="42"/>
      <c r="AR287" s="227" t="s">
        <v>154</v>
      </c>
      <c r="AT287" s="227" t="s">
        <v>139</v>
      </c>
      <c r="AU287" s="227" t="s">
        <v>92</v>
      </c>
      <c r="AY287" s="20" t="s">
        <v>136</v>
      </c>
      <c r="BE287" s="228">
        <f>IF(N287="základní",J287,0)</f>
        <v>0</v>
      </c>
      <c r="BF287" s="228">
        <f>IF(N287="snížená",J287,0)</f>
        <v>0</v>
      </c>
      <c r="BG287" s="228">
        <f>IF(N287="zákl. přenesená",J287,0)</f>
        <v>0</v>
      </c>
      <c r="BH287" s="228">
        <f>IF(N287="sníž. přenesená",J287,0)</f>
        <v>0</v>
      </c>
      <c r="BI287" s="228">
        <f>IF(N287="nulová",J287,0)</f>
        <v>0</v>
      </c>
      <c r="BJ287" s="20" t="s">
        <v>90</v>
      </c>
      <c r="BK287" s="228">
        <f>ROUND(I287*H287,2)</f>
        <v>0</v>
      </c>
      <c r="BL287" s="20" t="s">
        <v>154</v>
      </c>
      <c r="BM287" s="227" t="s">
        <v>766</v>
      </c>
    </row>
    <row r="288" s="2" customFormat="1">
      <c r="A288" s="42"/>
      <c r="B288" s="43"/>
      <c r="C288" s="44"/>
      <c r="D288" s="251" t="s">
        <v>242</v>
      </c>
      <c r="E288" s="44"/>
      <c r="F288" s="252" t="s">
        <v>767</v>
      </c>
      <c r="G288" s="44"/>
      <c r="H288" s="44"/>
      <c r="I288" s="231"/>
      <c r="J288" s="44"/>
      <c r="K288" s="44"/>
      <c r="L288" s="48"/>
      <c r="M288" s="232"/>
      <c r="N288" s="233"/>
      <c r="O288" s="88"/>
      <c r="P288" s="88"/>
      <c r="Q288" s="88"/>
      <c r="R288" s="88"/>
      <c r="S288" s="88"/>
      <c r="T288" s="89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T288" s="20" t="s">
        <v>242</v>
      </c>
      <c r="AU288" s="20" t="s">
        <v>92</v>
      </c>
    </row>
    <row r="289" s="13" customFormat="1">
      <c r="A289" s="13"/>
      <c r="B289" s="234"/>
      <c r="C289" s="235"/>
      <c r="D289" s="229" t="s">
        <v>158</v>
      </c>
      <c r="E289" s="236" t="s">
        <v>44</v>
      </c>
      <c r="F289" s="237" t="s">
        <v>762</v>
      </c>
      <c r="G289" s="235"/>
      <c r="H289" s="238">
        <v>1.3029999999999999</v>
      </c>
      <c r="I289" s="239"/>
      <c r="J289" s="235"/>
      <c r="K289" s="235"/>
      <c r="L289" s="240"/>
      <c r="M289" s="241"/>
      <c r="N289" s="242"/>
      <c r="O289" s="242"/>
      <c r="P289" s="242"/>
      <c r="Q289" s="242"/>
      <c r="R289" s="242"/>
      <c r="S289" s="242"/>
      <c r="T289" s="24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T289" s="244" t="s">
        <v>158</v>
      </c>
      <c r="AU289" s="244" t="s">
        <v>92</v>
      </c>
      <c r="AV289" s="13" t="s">
        <v>92</v>
      </c>
      <c r="AW289" s="13" t="s">
        <v>42</v>
      </c>
      <c r="AX289" s="13" t="s">
        <v>82</v>
      </c>
      <c r="AY289" s="244" t="s">
        <v>136</v>
      </c>
    </row>
    <row r="290" s="13" customFormat="1">
      <c r="A290" s="13"/>
      <c r="B290" s="234"/>
      <c r="C290" s="235"/>
      <c r="D290" s="229" t="s">
        <v>158</v>
      </c>
      <c r="E290" s="236" t="s">
        <v>44</v>
      </c>
      <c r="F290" s="237" t="s">
        <v>763</v>
      </c>
      <c r="G290" s="235"/>
      <c r="H290" s="238">
        <v>0.46999999999999997</v>
      </c>
      <c r="I290" s="239"/>
      <c r="J290" s="235"/>
      <c r="K290" s="235"/>
      <c r="L290" s="240"/>
      <c r="M290" s="241"/>
      <c r="N290" s="242"/>
      <c r="O290" s="242"/>
      <c r="P290" s="242"/>
      <c r="Q290" s="242"/>
      <c r="R290" s="242"/>
      <c r="S290" s="242"/>
      <c r="T290" s="24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T290" s="244" t="s">
        <v>158</v>
      </c>
      <c r="AU290" s="244" t="s">
        <v>92</v>
      </c>
      <c r="AV290" s="13" t="s">
        <v>92</v>
      </c>
      <c r="AW290" s="13" t="s">
        <v>42</v>
      </c>
      <c r="AX290" s="13" t="s">
        <v>82</v>
      </c>
      <c r="AY290" s="244" t="s">
        <v>136</v>
      </c>
    </row>
    <row r="291" s="14" customFormat="1">
      <c r="A291" s="14"/>
      <c r="B291" s="256"/>
      <c r="C291" s="257"/>
      <c r="D291" s="229" t="s">
        <v>158</v>
      </c>
      <c r="E291" s="258" t="s">
        <v>44</v>
      </c>
      <c r="F291" s="259" t="s">
        <v>247</v>
      </c>
      <c r="G291" s="257"/>
      <c r="H291" s="260">
        <v>1.7729999999999999</v>
      </c>
      <c r="I291" s="261"/>
      <c r="J291" s="257"/>
      <c r="K291" s="257"/>
      <c r="L291" s="262"/>
      <c r="M291" s="263"/>
      <c r="N291" s="264"/>
      <c r="O291" s="264"/>
      <c r="P291" s="264"/>
      <c r="Q291" s="264"/>
      <c r="R291" s="264"/>
      <c r="S291" s="264"/>
      <c r="T291" s="265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T291" s="266" t="s">
        <v>158</v>
      </c>
      <c r="AU291" s="266" t="s">
        <v>92</v>
      </c>
      <c r="AV291" s="14" t="s">
        <v>154</v>
      </c>
      <c r="AW291" s="14" t="s">
        <v>42</v>
      </c>
      <c r="AX291" s="14" t="s">
        <v>90</v>
      </c>
      <c r="AY291" s="266" t="s">
        <v>136</v>
      </c>
    </row>
    <row r="292" s="2" customFormat="1" ht="21.75" customHeight="1">
      <c r="A292" s="42"/>
      <c r="B292" s="43"/>
      <c r="C292" s="216" t="s">
        <v>450</v>
      </c>
      <c r="D292" s="216" t="s">
        <v>139</v>
      </c>
      <c r="E292" s="217" t="s">
        <v>768</v>
      </c>
      <c r="F292" s="218" t="s">
        <v>769</v>
      </c>
      <c r="G292" s="219" t="s">
        <v>220</v>
      </c>
      <c r="H292" s="220">
        <v>19.646000000000001</v>
      </c>
      <c r="I292" s="221"/>
      <c r="J292" s="222">
        <f>ROUND(I292*H292,2)</f>
        <v>0</v>
      </c>
      <c r="K292" s="218" t="s">
        <v>240</v>
      </c>
      <c r="L292" s="48"/>
      <c r="M292" s="223" t="s">
        <v>44</v>
      </c>
      <c r="N292" s="224" t="s">
        <v>53</v>
      </c>
      <c r="O292" s="88"/>
      <c r="P292" s="225">
        <f>O292*H292</f>
        <v>0</v>
      </c>
      <c r="Q292" s="225">
        <v>0.00545</v>
      </c>
      <c r="R292" s="225">
        <f>Q292*H292</f>
        <v>0.10707070000000001</v>
      </c>
      <c r="S292" s="225">
        <v>0</v>
      </c>
      <c r="T292" s="226">
        <f>S292*H292</f>
        <v>0</v>
      </c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R292" s="227" t="s">
        <v>154</v>
      </c>
      <c r="AT292" s="227" t="s">
        <v>139</v>
      </c>
      <c r="AU292" s="227" t="s">
        <v>92</v>
      </c>
      <c r="AY292" s="20" t="s">
        <v>136</v>
      </c>
      <c r="BE292" s="228">
        <f>IF(N292="základní",J292,0)</f>
        <v>0</v>
      </c>
      <c r="BF292" s="228">
        <f>IF(N292="snížená",J292,0)</f>
        <v>0</v>
      </c>
      <c r="BG292" s="228">
        <f>IF(N292="zákl. přenesená",J292,0)</f>
        <v>0</v>
      </c>
      <c r="BH292" s="228">
        <f>IF(N292="sníž. přenesená",J292,0)</f>
        <v>0</v>
      </c>
      <c r="BI292" s="228">
        <f>IF(N292="nulová",J292,0)</f>
        <v>0</v>
      </c>
      <c r="BJ292" s="20" t="s">
        <v>90</v>
      </c>
      <c r="BK292" s="228">
        <f>ROUND(I292*H292,2)</f>
        <v>0</v>
      </c>
      <c r="BL292" s="20" t="s">
        <v>154</v>
      </c>
      <c r="BM292" s="227" t="s">
        <v>770</v>
      </c>
    </row>
    <row r="293" s="2" customFormat="1">
      <c r="A293" s="42"/>
      <c r="B293" s="43"/>
      <c r="C293" s="44"/>
      <c r="D293" s="251" t="s">
        <v>242</v>
      </c>
      <c r="E293" s="44"/>
      <c r="F293" s="252" t="s">
        <v>771</v>
      </c>
      <c r="G293" s="44"/>
      <c r="H293" s="44"/>
      <c r="I293" s="231"/>
      <c r="J293" s="44"/>
      <c r="K293" s="44"/>
      <c r="L293" s="48"/>
      <c r="M293" s="232"/>
      <c r="N293" s="233"/>
      <c r="O293" s="88"/>
      <c r="P293" s="88"/>
      <c r="Q293" s="88"/>
      <c r="R293" s="88"/>
      <c r="S293" s="88"/>
      <c r="T293" s="89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T293" s="20" t="s">
        <v>242</v>
      </c>
      <c r="AU293" s="20" t="s">
        <v>92</v>
      </c>
    </row>
    <row r="294" s="16" customFormat="1">
      <c r="A294" s="16"/>
      <c r="B294" s="292"/>
      <c r="C294" s="293"/>
      <c r="D294" s="229" t="s">
        <v>158</v>
      </c>
      <c r="E294" s="294" t="s">
        <v>44</v>
      </c>
      <c r="F294" s="295" t="s">
        <v>772</v>
      </c>
      <c r="G294" s="293"/>
      <c r="H294" s="294" t="s">
        <v>44</v>
      </c>
      <c r="I294" s="296"/>
      <c r="J294" s="293"/>
      <c r="K294" s="293"/>
      <c r="L294" s="297"/>
      <c r="M294" s="298"/>
      <c r="N294" s="299"/>
      <c r="O294" s="299"/>
      <c r="P294" s="299"/>
      <c r="Q294" s="299"/>
      <c r="R294" s="299"/>
      <c r="S294" s="299"/>
      <c r="T294" s="300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T294" s="301" t="s">
        <v>158</v>
      </c>
      <c r="AU294" s="301" t="s">
        <v>92</v>
      </c>
      <c r="AV294" s="16" t="s">
        <v>90</v>
      </c>
      <c r="AW294" s="16" t="s">
        <v>42</v>
      </c>
      <c r="AX294" s="16" t="s">
        <v>82</v>
      </c>
      <c r="AY294" s="301" t="s">
        <v>136</v>
      </c>
    </row>
    <row r="295" s="13" customFormat="1">
      <c r="A295" s="13"/>
      <c r="B295" s="234"/>
      <c r="C295" s="235"/>
      <c r="D295" s="229" t="s">
        <v>158</v>
      </c>
      <c r="E295" s="236" t="s">
        <v>44</v>
      </c>
      <c r="F295" s="237" t="s">
        <v>773</v>
      </c>
      <c r="G295" s="235"/>
      <c r="H295" s="238">
        <v>8.7360000000000007</v>
      </c>
      <c r="I295" s="239"/>
      <c r="J295" s="235"/>
      <c r="K295" s="235"/>
      <c r="L295" s="240"/>
      <c r="M295" s="241"/>
      <c r="N295" s="242"/>
      <c r="O295" s="242"/>
      <c r="P295" s="242"/>
      <c r="Q295" s="242"/>
      <c r="R295" s="242"/>
      <c r="S295" s="242"/>
      <c r="T295" s="243"/>
      <c r="U295" s="13"/>
      <c r="V295" s="13"/>
      <c r="W295" s="13"/>
      <c r="X295" s="13"/>
      <c r="Y295" s="13"/>
      <c r="Z295" s="13"/>
      <c r="AA295" s="13"/>
      <c r="AB295" s="13"/>
      <c r="AC295" s="13"/>
      <c r="AD295" s="13"/>
      <c r="AE295" s="13"/>
      <c r="AT295" s="244" t="s">
        <v>158</v>
      </c>
      <c r="AU295" s="244" t="s">
        <v>92</v>
      </c>
      <c r="AV295" s="13" t="s">
        <v>92</v>
      </c>
      <c r="AW295" s="13" t="s">
        <v>42</v>
      </c>
      <c r="AX295" s="13" t="s">
        <v>82</v>
      </c>
      <c r="AY295" s="244" t="s">
        <v>136</v>
      </c>
    </row>
    <row r="296" s="13" customFormat="1">
      <c r="A296" s="13"/>
      <c r="B296" s="234"/>
      <c r="C296" s="235"/>
      <c r="D296" s="229" t="s">
        <v>158</v>
      </c>
      <c r="E296" s="236" t="s">
        <v>44</v>
      </c>
      <c r="F296" s="237" t="s">
        <v>774</v>
      </c>
      <c r="G296" s="235"/>
      <c r="H296" s="238">
        <v>6.1200000000000001</v>
      </c>
      <c r="I296" s="239"/>
      <c r="J296" s="235"/>
      <c r="K296" s="235"/>
      <c r="L296" s="240"/>
      <c r="M296" s="241"/>
      <c r="N296" s="242"/>
      <c r="O296" s="242"/>
      <c r="P296" s="242"/>
      <c r="Q296" s="242"/>
      <c r="R296" s="242"/>
      <c r="S296" s="242"/>
      <c r="T296" s="243"/>
      <c r="U296" s="13"/>
      <c r="V296" s="13"/>
      <c r="W296" s="13"/>
      <c r="X296" s="13"/>
      <c r="Y296" s="13"/>
      <c r="Z296" s="13"/>
      <c r="AA296" s="13"/>
      <c r="AB296" s="13"/>
      <c r="AC296" s="13"/>
      <c r="AD296" s="13"/>
      <c r="AE296" s="13"/>
      <c r="AT296" s="244" t="s">
        <v>158</v>
      </c>
      <c r="AU296" s="244" t="s">
        <v>92</v>
      </c>
      <c r="AV296" s="13" t="s">
        <v>92</v>
      </c>
      <c r="AW296" s="13" t="s">
        <v>42</v>
      </c>
      <c r="AX296" s="13" t="s">
        <v>82</v>
      </c>
      <c r="AY296" s="244" t="s">
        <v>136</v>
      </c>
    </row>
    <row r="297" s="16" customFormat="1">
      <c r="A297" s="16"/>
      <c r="B297" s="292"/>
      <c r="C297" s="293"/>
      <c r="D297" s="229" t="s">
        <v>158</v>
      </c>
      <c r="E297" s="294" t="s">
        <v>44</v>
      </c>
      <c r="F297" s="295" t="s">
        <v>775</v>
      </c>
      <c r="G297" s="293"/>
      <c r="H297" s="294" t="s">
        <v>44</v>
      </c>
      <c r="I297" s="296"/>
      <c r="J297" s="293"/>
      <c r="K297" s="293"/>
      <c r="L297" s="297"/>
      <c r="M297" s="298"/>
      <c r="N297" s="299"/>
      <c r="O297" s="299"/>
      <c r="P297" s="299"/>
      <c r="Q297" s="299"/>
      <c r="R297" s="299"/>
      <c r="S297" s="299"/>
      <c r="T297" s="300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T297" s="301" t="s">
        <v>158</v>
      </c>
      <c r="AU297" s="301" t="s">
        <v>92</v>
      </c>
      <c r="AV297" s="16" t="s">
        <v>90</v>
      </c>
      <c r="AW297" s="16" t="s">
        <v>42</v>
      </c>
      <c r="AX297" s="16" t="s">
        <v>82</v>
      </c>
      <c r="AY297" s="301" t="s">
        <v>136</v>
      </c>
    </row>
    <row r="298" s="13" customFormat="1">
      <c r="A298" s="13"/>
      <c r="B298" s="234"/>
      <c r="C298" s="235"/>
      <c r="D298" s="229" t="s">
        <v>158</v>
      </c>
      <c r="E298" s="236" t="s">
        <v>44</v>
      </c>
      <c r="F298" s="237" t="s">
        <v>776</v>
      </c>
      <c r="G298" s="235"/>
      <c r="H298" s="238">
        <v>4.79</v>
      </c>
      <c r="I298" s="239"/>
      <c r="J298" s="235"/>
      <c r="K298" s="235"/>
      <c r="L298" s="240"/>
      <c r="M298" s="241"/>
      <c r="N298" s="242"/>
      <c r="O298" s="242"/>
      <c r="P298" s="242"/>
      <c r="Q298" s="242"/>
      <c r="R298" s="242"/>
      <c r="S298" s="242"/>
      <c r="T298" s="243"/>
      <c r="U298" s="13"/>
      <c r="V298" s="13"/>
      <c r="W298" s="13"/>
      <c r="X298" s="13"/>
      <c r="Y298" s="13"/>
      <c r="Z298" s="13"/>
      <c r="AA298" s="13"/>
      <c r="AB298" s="13"/>
      <c r="AC298" s="13"/>
      <c r="AD298" s="13"/>
      <c r="AE298" s="13"/>
      <c r="AT298" s="244" t="s">
        <v>158</v>
      </c>
      <c r="AU298" s="244" t="s">
        <v>92</v>
      </c>
      <c r="AV298" s="13" t="s">
        <v>92</v>
      </c>
      <c r="AW298" s="13" t="s">
        <v>42</v>
      </c>
      <c r="AX298" s="13" t="s">
        <v>82</v>
      </c>
      <c r="AY298" s="244" t="s">
        <v>136</v>
      </c>
    </row>
    <row r="299" s="14" customFormat="1">
      <c r="A299" s="14"/>
      <c r="B299" s="256"/>
      <c r="C299" s="257"/>
      <c r="D299" s="229" t="s">
        <v>158</v>
      </c>
      <c r="E299" s="258" t="s">
        <v>44</v>
      </c>
      <c r="F299" s="259" t="s">
        <v>247</v>
      </c>
      <c r="G299" s="257"/>
      <c r="H299" s="260">
        <v>19.646000000000001</v>
      </c>
      <c r="I299" s="261"/>
      <c r="J299" s="257"/>
      <c r="K299" s="257"/>
      <c r="L299" s="262"/>
      <c r="M299" s="263"/>
      <c r="N299" s="264"/>
      <c r="O299" s="264"/>
      <c r="P299" s="264"/>
      <c r="Q299" s="264"/>
      <c r="R299" s="264"/>
      <c r="S299" s="264"/>
      <c r="T299" s="265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T299" s="266" t="s">
        <v>158</v>
      </c>
      <c r="AU299" s="266" t="s">
        <v>92</v>
      </c>
      <c r="AV299" s="14" t="s">
        <v>154</v>
      </c>
      <c r="AW299" s="14" t="s">
        <v>42</v>
      </c>
      <c r="AX299" s="14" t="s">
        <v>90</v>
      </c>
      <c r="AY299" s="266" t="s">
        <v>136</v>
      </c>
    </row>
    <row r="300" s="2" customFormat="1" ht="24.15" customHeight="1">
      <c r="A300" s="42"/>
      <c r="B300" s="43"/>
      <c r="C300" s="216" t="s">
        <v>455</v>
      </c>
      <c r="D300" s="216" t="s">
        <v>139</v>
      </c>
      <c r="E300" s="217" t="s">
        <v>777</v>
      </c>
      <c r="F300" s="218" t="s">
        <v>778</v>
      </c>
      <c r="G300" s="219" t="s">
        <v>220</v>
      </c>
      <c r="H300" s="220">
        <v>19.646000000000001</v>
      </c>
      <c r="I300" s="221"/>
      <c r="J300" s="222">
        <f>ROUND(I300*H300,2)</f>
        <v>0</v>
      </c>
      <c r="K300" s="218" t="s">
        <v>240</v>
      </c>
      <c r="L300" s="48"/>
      <c r="M300" s="223" t="s">
        <v>44</v>
      </c>
      <c r="N300" s="224" t="s">
        <v>53</v>
      </c>
      <c r="O300" s="88"/>
      <c r="P300" s="225">
        <f>O300*H300</f>
        <v>0</v>
      </c>
      <c r="Q300" s="225">
        <v>0</v>
      </c>
      <c r="R300" s="225">
        <f>Q300*H300</f>
        <v>0</v>
      </c>
      <c r="S300" s="225">
        <v>0</v>
      </c>
      <c r="T300" s="226">
        <f>S300*H300</f>
        <v>0</v>
      </c>
      <c r="U300" s="42"/>
      <c r="V300" s="42"/>
      <c r="W300" s="42"/>
      <c r="X300" s="42"/>
      <c r="Y300" s="42"/>
      <c r="Z300" s="42"/>
      <c r="AA300" s="42"/>
      <c r="AB300" s="42"/>
      <c r="AC300" s="42"/>
      <c r="AD300" s="42"/>
      <c r="AE300" s="42"/>
      <c r="AR300" s="227" t="s">
        <v>154</v>
      </c>
      <c r="AT300" s="227" t="s">
        <v>139</v>
      </c>
      <c r="AU300" s="227" t="s">
        <v>92</v>
      </c>
      <c r="AY300" s="20" t="s">
        <v>136</v>
      </c>
      <c r="BE300" s="228">
        <f>IF(N300="základní",J300,0)</f>
        <v>0</v>
      </c>
      <c r="BF300" s="228">
        <f>IF(N300="snížená",J300,0)</f>
        <v>0</v>
      </c>
      <c r="BG300" s="228">
        <f>IF(N300="zákl. přenesená",J300,0)</f>
        <v>0</v>
      </c>
      <c r="BH300" s="228">
        <f>IF(N300="sníž. přenesená",J300,0)</f>
        <v>0</v>
      </c>
      <c r="BI300" s="228">
        <f>IF(N300="nulová",J300,0)</f>
        <v>0</v>
      </c>
      <c r="BJ300" s="20" t="s">
        <v>90</v>
      </c>
      <c r="BK300" s="228">
        <f>ROUND(I300*H300,2)</f>
        <v>0</v>
      </c>
      <c r="BL300" s="20" t="s">
        <v>154</v>
      </c>
      <c r="BM300" s="227" t="s">
        <v>779</v>
      </c>
    </row>
    <row r="301" s="2" customFormat="1">
      <c r="A301" s="42"/>
      <c r="B301" s="43"/>
      <c r="C301" s="44"/>
      <c r="D301" s="251" t="s">
        <v>242</v>
      </c>
      <c r="E301" s="44"/>
      <c r="F301" s="252" t="s">
        <v>780</v>
      </c>
      <c r="G301" s="44"/>
      <c r="H301" s="44"/>
      <c r="I301" s="231"/>
      <c r="J301" s="44"/>
      <c r="K301" s="44"/>
      <c r="L301" s="48"/>
      <c r="M301" s="232"/>
      <c r="N301" s="233"/>
      <c r="O301" s="88"/>
      <c r="P301" s="88"/>
      <c r="Q301" s="88"/>
      <c r="R301" s="88"/>
      <c r="S301" s="88"/>
      <c r="T301" s="89"/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T301" s="20" t="s">
        <v>242</v>
      </c>
      <c r="AU301" s="20" t="s">
        <v>92</v>
      </c>
    </row>
    <row r="302" s="16" customFormat="1">
      <c r="A302" s="16"/>
      <c r="B302" s="292"/>
      <c r="C302" s="293"/>
      <c r="D302" s="229" t="s">
        <v>158</v>
      </c>
      <c r="E302" s="294" t="s">
        <v>44</v>
      </c>
      <c r="F302" s="295" t="s">
        <v>772</v>
      </c>
      <c r="G302" s="293"/>
      <c r="H302" s="294" t="s">
        <v>44</v>
      </c>
      <c r="I302" s="296"/>
      <c r="J302" s="293"/>
      <c r="K302" s="293"/>
      <c r="L302" s="297"/>
      <c r="M302" s="298"/>
      <c r="N302" s="299"/>
      <c r="O302" s="299"/>
      <c r="P302" s="299"/>
      <c r="Q302" s="299"/>
      <c r="R302" s="299"/>
      <c r="S302" s="299"/>
      <c r="T302" s="300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T302" s="301" t="s">
        <v>158</v>
      </c>
      <c r="AU302" s="301" t="s">
        <v>92</v>
      </c>
      <c r="AV302" s="16" t="s">
        <v>90</v>
      </c>
      <c r="AW302" s="16" t="s">
        <v>42</v>
      </c>
      <c r="AX302" s="16" t="s">
        <v>82</v>
      </c>
      <c r="AY302" s="301" t="s">
        <v>136</v>
      </c>
    </row>
    <row r="303" s="13" customFormat="1">
      <c r="A303" s="13"/>
      <c r="B303" s="234"/>
      <c r="C303" s="235"/>
      <c r="D303" s="229" t="s">
        <v>158</v>
      </c>
      <c r="E303" s="236" t="s">
        <v>44</v>
      </c>
      <c r="F303" s="237" t="s">
        <v>773</v>
      </c>
      <c r="G303" s="235"/>
      <c r="H303" s="238">
        <v>8.7360000000000007</v>
      </c>
      <c r="I303" s="239"/>
      <c r="J303" s="235"/>
      <c r="K303" s="235"/>
      <c r="L303" s="240"/>
      <c r="M303" s="241"/>
      <c r="N303" s="242"/>
      <c r="O303" s="242"/>
      <c r="P303" s="242"/>
      <c r="Q303" s="242"/>
      <c r="R303" s="242"/>
      <c r="S303" s="242"/>
      <c r="T303" s="243"/>
      <c r="U303" s="13"/>
      <c r="V303" s="13"/>
      <c r="W303" s="13"/>
      <c r="X303" s="13"/>
      <c r="Y303" s="13"/>
      <c r="Z303" s="13"/>
      <c r="AA303" s="13"/>
      <c r="AB303" s="13"/>
      <c r="AC303" s="13"/>
      <c r="AD303" s="13"/>
      <c r="AE303" s="13"/>
      <c r="AT303" s="244" t="s">
        <v>158</v>
      </c>
      <c r="AU303" s="244" t="s">
        <v>92</v>
      </c>
      <c r="AV303" s="13" t="s">
        <v>92</v>
      </c>
      <c r="AW303" s="13" t="s">
        <v>42</v>
      </c>
      <c r="AX303" s="13" t="s">
        <v>82</v>
      </c>
      <c r="AY303" s="244" t="s">
        <v>136</v>
      </c>
    </row>
    <row r="304" s="13" customFormat="1">
      <c r="A304" s="13"/>
      <c r="B304" s="234"/>
      <c r="C304" s="235"/>
      <c r="D304" s="229" t="s">
        <v>158</v>
      </c>
      <c r="E304" s="236" t="s">
        <v>44</v>
      </c>
      <c r="F304" s="237" t="s">
        <v>774</v>
      </c>
      <c r="G304" s="235"/>
      <c r="H304" s="238">
        <v>6.1200000000000001</v>
      </c>
      <c r="I304" s="239"/>
      <c r="J304" s="235"/>
      <c r="K304" s="235"/>
      <c r="L304" s="240"/>
      <c r="M304" s="241"/>
      <c r="N304" s="242"/>
      <c r="O304" s="242"/>
      <c r="P304" s="242"/>
      <c r="Q304" s="242"/>
      <c r="R304" s="242"/>
      <c r="S304" s="242"/>
      <c r="T304" s="24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44" t="s">
        <v>158</v>
      </c>
      <c r="AU304" s="244" t="s">
        <v>92</v>
      </c>
      <c r="AV304" s="13" t="s">
        <v>92</v>
      </c>
      <c r="AW304" s="13" t="s">
        <v>42</v>
      </c>
      <c r="AX304" s="13" t="s">
        <v>82</v>
      </c>
      <c r="AY304" s="244" t="s">
        <v>136</v>
      </c>
    </row>
    <row r="305" s="16" customFormat="1">
      <c r="A305" s="16"/>
      <c r="B305" s="292"/>
      <c r="C305" s="293"/>
      <c r="D305" s="229" t="s">
        <v>158</v>
      </c>
      <c r="E305" s="294" t="s">
        <v>44</v>
      </c>
      <c r="F305" s="295" t="s">
        <v>775</v>
      </c>
      <c r="G305" s="293"/>
      <c r="H305" s="294" t="s">
        <v>44</v>
      </c>
      <c r="I305" s="296"/>
      <c r="J305" s="293"/>
      <c r="K305" s="293"/>
      <c r="L305" s="297"/>
      <c r="M305" s="298"/>
      <c r="N305" s="299"/>
      <c r="O305" s="299"/>
      <c r="P305" s="299"/>
      <c r="Q305" s="299"/>
      <c r="R305" s="299"/>
      <c r="S305" s="299"/>
      <c r="T305" s="300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T305" s="301" t="s">
        <v>158</v>
      </c>
      <c r="AU305" s="301" t="s">
        <v>92</v>
      </c>
      <c r="AV305" s="16" t="s">
        <v>90</v>
      </c>
      <c r="AW305" s="16" t="s">
        <v>42</v>
      </c>
      <c r="AX305" s="16" t="s">
        <v>82</v>
      </c>
      <c r="AY305" s="301" t="s">
        <v>136</v>
      </c>
    </row>
    <row r="306" s="13" customFormat="1">
      <c r="A306" s="13"/>
      <c r="B306" s="234"/>
      <c r="C306" s="235"/>
      <c r="D306" s="229" t="s">
        <v>158</v>
      </c>
      <c r="E306" s="236" t="s">
        <v>44</v>
      </c>
      <c r="F306" s="237" t="s">
        <v>776</v>
      </c>
      <c r="G306" s="235"/>
      <c r="H306" s="238">
        <v>4.79</v>
      </c>
      <c r="I306" s="239"/>
      <c r="J306" s="235"/>
      <c r="K306" s="235"/>
      <c r="L306" s="240"/>
      <c r="M306" s="241"/>
      <c r="N306" s="242"/>
      <c r="O306" s="242"/>
      <c r="P306" s="242"/>
      <c r="Q306" s="242"/>
      <c r="R306" s="242"/>
      <c r="S306" s="242"/>
      <c r="T306" s="24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44" t="s">
        <v>158</v>
      </c>
      <c r="AU306" s="244" t="s">
        <v>92</v>
      </c>
      <c r="AV306" s="13" t="s">
        <v>92</v>
      </c>
      <c r="AW306" s="13" t="s">
        <v>42</v>
      </c>
      <c r="AX306" s="13" t="s">
        <v>82</v>
      </c>
      <c r="AY306" s="244" t="s">
        <v>136</v>
      </c>
    </row>
    <row r="307" s="14" customFormat="1">
      <c r="A307" s="14"/>
      <c r="B307" s="256"/>
      <c r="C307" s="257"/>
      <c r="D307" s="229" t="s">
        <v>158</v>
      </c>
      <c r="E307" s="258" t="s">
        <v>44</v>
      </c>
      <c r="F307" s="259" t="s">
        <v>247</v>
      </c>
      <c r="G307" s="257"/>
      <c r="H307" s="260">
        <v>19.646000000000001</v>
      </c>
      <c r="I307" s="261"/>
      <c r="J307" s="257"/>
      <c r="K307" s="257"/>
      <c r="L307" s="262"/>
      <c r="M307" s="263"/>
      <c r="N307" s="264"/>
      <c r="O307" s="264"/>
      <c r="P307" s="264"/>
      <c r="Q307" s="264"/>
      <c r="R307" s="264"/>
      <c r="S307" s="264"/>
      <c r="T307" s="265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T307" s="266" t="s">
        <v>158</v>
      </c>
      <c r="AU307" s="266" t="s">
        <v>92</v>
      </c>
      <c r="AV307" s="14" t="s">
        <v>154</v>
      </c>
      <c r="AW307" s="14" t="s">
        <v>42</v>
      </c>
      <c r="AX307" s="14" t="s">
        <v>90</v>
      </c>
      <c r="AY307" s="266" t="s">
        <v>136</v>
      </c>
    </row>
    <row r="308" s="2" customFormat="1" ht="16.5" customHeight="1">
      <c r="A308" s="42"/>
      <c r="B308" s="43"/>
      <c r="C308" s="216" t="s">
        <v>460</v>
      </c>
      <c r="D308" s="216" t="s">
        <v>139</v>
      </c>
      <c r="E308" s="217" t="s">
        <v>781</v>
      </c>
      <c r="F308" s="218" t="s">
        <v>782</v>
      </c>
      <c r="G308" s="219" t="s">
        <v>322</v>
      </c>
      <c r="H308" s="220">
        <v>0.0040000000000000001</v>
      </c>
      <c r="I308" s="221"/>
      <c r="J308" s="222">
        <f>ROUND(I308*H308,2)</f>
        <v>0</v>
      </c>
      <c r="K308" s="218" t="s">
        <v>240</v>
      </c>
      <c r="L308" s="48"/>
      <c r="M308" s="223" t="s">
        <v>44</v>
      </c>
      <c r="N308" s="224" t="s">
        <v>53</v>
      </c>
      <c r="O308" s="88"/>
      <c r="P308" s="225">
        <f>O308*H308</f>
        <v>0</v>
      </c>
      <c r="Q308" s="225">
        <v>1.0423199999999999</v>
      </c>
      <c r="R308" s="225">
        <f>Q308*H308</f>
        <v>0.00416928</v>
      </c>
      <c r="S308" s="225">
        <v>0</v>
      </c>
      <c r="T308" s="226">
        <f>S308*H308</f>
        <v>0</v>
      </c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R308" s="227" t="s">
        <v>154</v>
      </c>
      <c r="AT308" s="227" t="s">
        <v>139</v>
      </c>
      <c r="AU308" s="227" t="s">
        <v>92</v>
      </c>
      <c r="AY308" s="20" t="s">
        <v>136</v>
      </c>
      <c r="BE308" s="228">
        <f>IF(N308="základní",J308,0)</f>
        <v>0</v>
      </c>
      <c r="BF308" s="228">
        <f>IF(N308="snížená",J308,0)</f>
        <v>0</v>
      </c>
      <c r="BG308" s="228">
        <f>IF(N308="zákl. přenesená",J308,0)</f>
        <v>0</v>
      </c>
      <c r="BH308" s="228">
        <f>IF(N308="sníž. přenesená",J308,0)</f>
        <v>0</v>
      </c>
      <c r="BI308" s="228">
        <f>IF(N308="nulová",J308,0)</f>
        <v>0</v>
      </c>
      <c r="BJ308" s="20" t="s">
        <v>90</v>
      </c>
      <c r="BK308" s="228">
        <f>ROUND(I308*H308,2)</f>
        <v>0</v>
      </c>
      <c r="BL308" s="20" t="s">
        <v>154</v>
      </c>
      <c r="BM308" s="227" t="s">
        <v>783</v>
      </c>
    </row>
    <row r="309" s="2" customFormat="1">
      <c r="A309" s="42"/>
      <c r="B309" s="43"/>
      <c r="C309" s="44"/>
      <c r="D309" s="251" t="s">
        <v>242</v>
      </c>
      <c r="E309" s="44"/>
      <c r="F309" s="252" t="s">
        <v>784</v>
      </c>
      <c r="G309" s="44"/>
      <c r="H309" s="44"/>
      <c r="I309" s="231"/>
      <c r="J309" s="44"/>
      <c r="K309" s="44"/>
      <c r="L309" s="48"/>
      <c r="M309" s="232"/>
      <c r="N309" s="233"/>
      <c r="O309" s="88"/>
      <c r="P309" s="88"/>
      <c r="Q309" s="88"/>
      <c r="R309" s="88"/>
      <c r="S309" s="88"/>
      <c r="T309" s="89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T309" s="20" t="s">
        <v>242</v>
      </c>
      <c r="AU309" s="20" t="s">
        <v>92</v>
      </c>
    </row>
    <row r="310" s="16" customFormat="1">
      <c r="A310" s="16"/>
      <c r="B310" s="292"/>
      <c r="C310" s="293"/>
      <c r="D310" s="229" t="s">
        <v>158</v>
      </c>
      <c r="E310" s="294" t="s">
        <v>44</v>
      </c>
      <c r="F310" s="295" t="s">
        <v>775</v>
      </c>
      <c r="G310" s="293"/>
      <c r="H310" s="294" t="s">
        <v>44</v>
      </c>
      <c r="I310" s="296"/>
      <c r="J310" s="293"/>
      <c r="K310" s="293"/>
      <c r="L310" s="297"/>
      <c r="M310" s="298"/>
      <c r="N310" s="299"/>
      <c r="O310" s="299"/>
      <c r="P310" s="299"/>
      <c r="Q310" s="299"/>
      <c r="R310" s="299"/>
      <c r="S310" s="299"/>
      <c r="T310" s="300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T310" s="301" t="s">
        <v>158</v>
      </c>
      <c r="AU310" s="301" t="s">
        <v>92</v>
      </c>
      <c r="AV310" s="16" t="s">
        <v>90</v>
      </c>
      <c r="AW310" s="16" t="s">
        <v>42</v>
      </c>
      <c r="AX310" s="16" t="s">
        <v>82</v>
      </c>
      <c r="AY310" s="301" t="s">
        <v>136</v>
      </c>
    </row>
    <row r="311" s="13" customFormat="1">
      <c r="A311" s="13"/>
      <c r="B311" s="234"/>
      <c r="C311" s="235"/>
      <c r="D311" s="229" t="s">
        <v>158</v>
      </c>
      <c r="E311" s="236" t="s">
        <v>44</v>
      </c>
      <c r="F311" s="237" t="s">
        <v>785</v>
      </c>
      <c r="G311" s="235"/>
      <c r="H311" s="238">
        <v>0.0040000000000000001</v>
      </c>
      <c r="I311" s="239"/>
      <c r="J311" s="235"/>
      <c r="K311" s="235"/>
      <c r="L311" s="240"/>
      <c r="M311" s="241"/>
      <c r="N311" s="242"/>
      <c r="O311" s="242"/>
      <c r="P311" s="242"/>
      <c r="Q311" s="242"/>
      <c r="R311" s="242"/>
      <c r="S311" s="242"/>
      <c r="T311" s="243"/>
      <c r="U311" s="13"/>
      <c r="V311" s="13"/>
      <c r="W311" s="13"/>
      <c r="X311" s="13"/>
      <c r="Y311" s="13"/>
      <c r="Z311" s="13"/>
      <c r="AA311" s="13"/>
      <c r="AB311" s="13"/>
      <c r="AC311" s="13"/>
      <c r="AD311" s="13"/>
      <c r="AE311" s="13"/>
      <c r="AT311" s="244" t="s">
        <v>158</v>
      </c>
      <c r="AU311" s="244" t="s">
        <v>92</v>
      </c>
      <c r="AV311" s="13" t="s">
        <v>92</v>
      </c>
      <c r="AW311" s="13" t="s">
        <v>42</v>
      </c>
      <c r="AX311" s="13" t="s">
        <v>90</v>
      </c>
      <c r="AY311" s="244" t="s">
        <v>136</v>
      </c>
    </row>
    <row r="312" s="2" customFormat="1" ht="16.5" customHeight="1">
      <c r="A312" s="42"/>
      <c r="B312" s="43"/>
      <c r="C312" s="216" t="s">
        <v>466</v>
      </c>
      <c r="D312" s="216" t="s">
        <v>139</v>
      </c>
      <c r="E312" s="217" t="s">
        <v>786</v>
      </c>
      <c r="F312" s="218" t="s">
        <v>787</v>
      </c>
      <c r="G312" s="219" t="s">
        <v>322</v>
      </c>
      <c r="H312" s="220">
        <v>0.19500000000000001</v>
      </c>
      <c r="I312" s="221"/>
      <c r="J312" s="222">
        <f>ROUND(I312*H312,2)</f>
        <v>0</v>
      </c>
      <c r="K312" s="218" t="s">
        <v>240</v>
      </c>
      <c r="L312" s="48"/>
      <c r="M312" s="223" t="s">
        <v>44</v>
      </c>
      <c r="N312" s="224" t="s">
        <v>53</v>
      </c>
      <c r="O312" s="88"/>
      <c r="P312" s="225">
        <f>O312*H312</f>
        <v>0</v>
      </c>
      <c r="Q312" s="225">
        <v>0.99734999999999996</v>
      </c>
      <c r="R312" s="225">
        <f>Q312*H312</f>
        <v>0.19448325</v>
      </c>
      <c r="S312" s="225">
        <v>0</v>
      </c>
      <c r="T312" s="226">
        <f>S312*H312</f>
        <v>0</v>
      </c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R312" s="227" t="s">
        <v>154</v>
      </c>
      <c r="AT312" s="227" t="s">
        <v>139</v>
      </c>
      <c r="AU312" s="227" t="s">
        <v>92</v>
      </c>
      <c r="AY312" s="20" t="s">
        <v>136</v>
      </c>
      <c r="BE312" s="228">
        <f>IF(N312="základní",J312,0)</f>
        <v>0</v>
      </c>
      <c r="BF312" s="228">
        <f>IF(N312="snížená",J312,0)</f>
        <v>0</v>
      </c>
      <c r="BG312" s="228">
        <f>IF(N312="zákl. přenesená",J312,0)</f>
        <v>0</v>
      </c>
      <c r="BH312" s="228">
        <f>IF(N312="sníž. přenesená",J312,0)</f>
        <v>0</v>
      </c>
      <c r="BI312" s="228">
        <f>IF(N312="nulová",J312,0)</f>
        <v>0</v>
      </c>
      <c r="BJ312" s="20" t="s">
        <v>90</v>
      </c>
      <c r="BK312" s="228">
        <f>ROUND(I312*H312,2)</f>
        <v>0</v>
      </c>
      <c r="BL312" s="20" t="s">
        <v>154</v>
      </c>
      <c r="BM312" s="227" t="s">
        <v>788</v>
      </c>
    </row>
    <row r="313" s="2" customFormat="1">
      <c r="A313" s="42"/>
      <c r="B313" s="43"/>
      <c r="C313" s="44"/>
      <c r="D313" s="251" t="s">
        <v>242</v>
      </c>
      <c r="E313" s="44"/>
      <c r="F313" s="252" t="s">
        <v>789</v>
      </c>
      <c r="G313" s="44"/>
      <c r="H313" s="44"/>
      <c r="I313" s="231"/>
      <c r="J313" s="44"/>
      <c r="K313" s="44"/>
      <c r="L313" s="48"/>
      <c r="M313" s="232"/>
      <c r="N313" s="233"/>
      <c r="O313" s="88"/>
      <c r="P313" s="88"/>
      <c r="Q313" s="88"/>
      <c r="R313" s="88"/>
      <c r="S313" s="88"/>
      <c r="T313" s="89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T313" s="20" t="s">
        <v>242</v>
      </c>
      <c r="AU313" s="20" t="s">
        <v>92</v>
      </c>
    </row>
    <row r="314" s="13" customFormat="1">
      <c r="A314" s="13"/>
      <c r="B314" s="234"/>
      <c r="C314" s="235"/>
      <c r="D314" s="229" t="s">
        <v>158</v>
      </c>
      <c r="E314" s="236" t="s">
        <v>44</v>
      </c>
      <c r="F314" s="237" t="s">
        <v>790</v>
      </c>
      <c r="G314" s="235"/>
      <c r="H314" s="238">
        <v>0.158</v>
      </c>
      <c r="I314" s="239"/>
      <c r="J314" s="235"/>
      <c r="K314" s="235"/>
      <c r="L314" s="240"/>
      <c r="M314" s="241"/>
      <c r="N314" s="242"/>
      <c r="O314" s="242"/>
      <c r="P314" s="242"/>
      <c r="Q314" s="242"/>
      <c r="R314" s="242"/>
      <c r="S314" s="242"/>
      <c r="T314" s="243"/>
      <c r="U314" s="13"/>
      <c r="V314" s="13"/>
      <c r="W314" s="13"/>
      <c r="X314" s="13"/>
      <c r="Y314" s="13"/>
      <c r="Z314" s="13"/>
      <c r="AA314" s="13"/>
      <c r="AB314" s="13"/>
      <c r="AC314" s="13"/>
      <c r="AD314" s="13"/>
      <c r="AE314" s="13"/>
      <c r="AT314" s="244" t="s">
        <v>158</v>
      </c>
      <c r="AU314" s="244" t="s">
        <v>92</v>
      </c>
      <c r="AV314" s="13" t="s">
        <v>92</v>
      </c>
      <c r="AW314" s="13" t="s">
        <v>42</v>
      </c>
      <c r="AX314" s="13" t="s">
        <v>82</v>
      </c>
      <c r="AY314" s="244" t="s">
        <v>136</v>
      </c>
    </row>
    <row r="315" s="13" customFormat="1">
      <c r="A315" s="13"/>
      <c r="B315" s="234"/>
      <c r="C315" s="235"/>
      <c r="D315" s="229" t="s">
        <v>158</v>
      </c>
      <c r="E315" s="236" t="s">
        <v>44</v>
      </c>
      <c r="F315" s="237" t="s">
        <v>791</v>
      </c>
      <c r="G315" s="235"/>
      <c r="H315" s="238">
        <v>0.036999999999999998</v>
      </c>
      <c r="I315" s="239"/>
      <c r="J315" s="235"/>
      <c r="K315" s="235"/>
      <c r="L315" s="240"/>
      <c r="M315" s="241"/>
      <c r="N315" s="242"/>
      <c r="O315" s="242"/>
      <c r="P315" s="242"/>
      <c r="Q315" s="242"/>
      <c r="R315" s="242"/>
      <c r="S315" s="242"/>
      <c r="T315" s="243"/>
      <c r="U315" s="13"/>
      <c r="V315" s="13"/>
      <c r="W315" s="13"/>
      <c r="X315" s="13"/>
      <c r="Y315" s="13"/>
      <c r="Z315" s="13"/>
      <c r="AA315" s="13"/>
      <c r="AB315" s="13"/>
      <c r="AC315" s="13"/>
      <c r="AD315" s="13"/>
      <c r="AE315" s="13"/>
      <c r="AT315" s="244" t="s">
        <v>158</v>
      </c>
      <c r="AU315" s="244" t="s">
        <v>92</v>
      </c>
      <c r="AV315" s="13" t="s">
        <v>92</v>
      </c>
      <c r="AW315" s="13" t="s">
        <v>42</v>
      </c>
      <c r="AX315" s="13" t="s">
        <v>82</v>
      </c>
      <c r="AY315" s="244" t="s">
        <v>136</v>
      </c>
    </row>
    <row r="316" s="14" customFormat="1">
      <c r="A316" s="14"/>
      <c r="B316" s="256"/>
      <c r="C316" s="257"/>
      <c r="D316" s="229" t="s">
        <v>158</v>
      </c>
      <c r="E316" s="258" t="s">
        <v>44</v>
      </c>
      <c r="F316" s="259" t="s">
        <v>247</v>
      </c>
      <c r="G316" s="257"/>
      <c r="H316" s="260">
        <v>0.19500000000000001</v>
      </c>
      <c r="I316" s="261"/>
      <c r="J316" s="257"/>
      <c r="K316" s="257"/>
      <c r="L316" s="262"/>
      <c r="M316" s="263"/>
      <c r="N316" s="264"/>
      <c r="O316" s="264"/>
      <c r="P316" s="264"/>
      <c r="Q316" s="264"/>
      <c r="R316" s="264"/>
      <c r="S316" s="264"/>
      <c r="T316" s="265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T316" s="266" t="s">
        <v>158</v>
      </c>
      <c r="AU316" s="266" t="s">
        <v>92</v>
      </c>
      <c r="AV316" s="14" t="s">
        <v>154</v>
      </c>
      <c r="AW316" s="14" t="s">
        <v>42</v>
      </c>
      <c r="AX316" s="14" t="s">
        <v>90</v>
      </c>
      <c r="AY316" s="266" t="s">
        <v>136</v>
      </c>
    </row>
    <row r="317" s="2" customFormat="1" ht="24.15" customHeight="1">
      <c r="A317" s="42"/>
      <c r="B317" s="43"/>
      <c r="C317" s="216" t="s">
        <v>29</v>
      </c>
      <c r="D317" s="216" t="s">
        <v>139</v>
      </c>
      <c r="E317" s="217" t="s">
        <v>792</v>
      </c>
      <c r="F317" s="218" t="s">
        <v>793</v>
      </c>
      <c r="G317" s="219" t="s">
        <v>389</v>
      </c>
      <c r="H317" s="220">
        <v>1</v>
      </c>
      <c r="I317" s="221"/>
      <c r="J317" s="222">
        <f>ROUND(I317*H317,2)</f>
        <v>0</v>
      </c>
      <c r="K317" s="218" t="s">
        <v>240</v>
      </c>
      <c r="L317" s="48"/>
      <c r="M317" s="223" t="s">
        <v>44</v>
      </c>
      <c r="N317" s="224" t="s">
        <v>53</v>
      </c>
      <c r="O317" s="88"/>
      <c r="P317" s="225">
        <f>O317*H317</f>
        <v>0</v>
      </c>
      <c r="Q317" s="225">
        <v>0.089999999999999997</v>
      </c>
      <c r="R317" s="225">
        <f>Q317*H317</f>
        <v>0.089999999999999997</v>
      </c>
      <c r="S317" s="225">
        <v>0</v>
      </c>
      <c r="T317" s="226">
        <f>S317*H317</f>
        <v>0</v>
      </c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R317" s="227" t="s">
        <v>154</v>
      </c>
      <c r="AT317" s="227" t="s">
        <v>139</v>
      </c>
      <c r="AU317" s="227" t="s">
        <v>92</v>
      </c>
      <c r="AY317" s="20" t="s">
        <v>136</v>
      </c>
      <c r="BE317" s="228">
        <f>IF(N317="základní",J317,0)</f>
        <v>0</v>
      </c>
      <c r="BF317" s="228">
        <f>IF(N317="snížená",J317,0)</f>
        <v>0</v>
      </c>
      <c r="BG317" s="228">
        <f>IF(N317="zákl. přenesená",J317,0)</f>
        <v>0</v>
      </c>
      <c r="BH317" s="228">
        <f>IF(N317="sníž. přenesená",J317,0)</f>
        <v>0</v>
      </c>
      <c r="BI317" s="228">
        <f>IF(N317="nulová",J317,0)</f>
        <v>0</v>
      </c>
      <c r="BJ317" s="20" t="s">
        <v>90</v>
      </c>
      <c r="BK317" s="228">
        <f>ROUND(I317*H317,2)</f>
        <v>0</v>
      </c>
      <c r="BL317" s="20" t="s">
        <v>154</v>
      </c>
      <c r="BM317" s="227" t="s">
        <v>794</v>
      </c>
    </row>
    <row r="318" s="2" customFormat="1">
      <c r="A318" s="42"/>
      <c r="B318" s="43"/>
      <c r="C318" s="44"/>
      <c r="D318" s="251" t="s">
        <v>242</v>
      </c>
      <c r="E318" s="44"/>
      <c r="F318" s="252" t="s">
        <v>795</v>
      </c>
      <c r="G318" s="44"/>
      <c r="H318" s="44"/>
      <c r="I318" s="231"/>
      <c r="J318" s="44"/>
      <c r="K318" s="44"/>
      <c r="L318" s="48"/>
      <c r="M318" s="232"/>
      <c r="N318" s="233"/>
      <c r="O318" s="88"/>
      <c r="P318" s="88"/>
      <c r="Q318" s="88"/>
      <c r="R318" s="88"/>
      <c r="S318" s="88"/>
      <c r="T318" s="89"/>
      <c r="U318" s="42"/>
      <c r="V318" s="42"/>
      <c r="W318" s="42"/>
      <c r="X318" s="42"/>
      <c r="Y318" s="42"/>
      <c r="Z318" s="42"/>
      <c r="AA318" s="42"/>
      <c r="AB318" s="42"/>
      <c r="AC318" s="42"/>
      <c r="AD318" s="42"/>
      <c r="AE318" s="42"/>
      <c r="AT318" s="20" t="s">
        <v>242</v>
      </c>
      <c r="AU318" s="20" t="s">
        <v>92</v>
      </c>
    </row>
    <row r="319" s="13" customFormat="1">
      <c r="A319" s="13"/>
      <c r="B319" s="234"/>
      <c r="C319" s="235"/>
      <c r="D319" s="229" t="s">
        <v>158</v>
      </c>
      <c r="E319" s="236" t="s">
        <v>44</v>
      </c>
      <c r="F319" s="237" t="s">
        <v>796</v>
      </c>
      <c r="G319" s="235"/>
      <c r="H319" s="238">
        <v>1</v>
      </c>
      <c r="I319" s="239"/>
      <c r="J319" s="235"/>
      <c r="K319" s="235"/>
      <c r="L319" s="240"/>
      <c r="M319" s="241"/>
      <c r="N319" s="242"/>
      <c r="O319" s="242"/>
      <c r="P319" s="242"/>
      <c r="Q319" s="242"/>
      <c r="R319" s="242"/>
      <c r="S319" s="242"/>
      <c r="T319" s="243"/>
      <c r="U319" s="13"/>
      <c r="V319" s="13"/>
      <c r="W319" s="13"/>
      <c r="X319" s="13"/>
      <c r="Y319" s="13"/>
      <c r="Z319" s="13"/>
      <c r="AA319" s="13"/>
      <c r="AB319" s="13"/>
      <c r="AC319" s="13"/>
      <c r="AD319" s="13"/>
      <c r="AE319" s="13"/>
      <c r="AT319" s="244" t="s">
        <v>158</v>
      </c>
      <c r="AU319" s="244" t="s">
        <v>92</v>
      </c>
      <c r="AV319" s="13" t="s">
        <v>92</v>
      </c>
      <c r="AW319" s="13" t="s">
        <v>42</v>
      </c>
      <c r="AX319" s="13" t="s">
        <v>90</v>
      </c>
      <c r="AY319" s="244" t="s">
        <v>136</v>
      </c>
    </row>
    <row r="320" s="2" customFormat="1" ht="16.5" customHeight="1">
      <c r="A320" s="42"/>
      <c r="B320" s="43"/>
      <c r="C320" s="278" t="s">
        <v>475</v>
      </c>
      <c r="D320" s="278" t="s">
        <v>347</v>
      </c>
      <c r="E320" s="279" t="s">
        <v>797</v>
      </c>
      <c r="F320" s="280" t="s">
        <v>798</v>
      </c>
      <c r="G320" s="281" t="s">
        <v>389</v>
      </c>
      <c r="H320" s="282">
        <v>1</v>
      </c>
      <c r="I320" s="283"/>
      <c r="J320" s="284">
        <f>ROUND(I320*H320,2)</f>
        <v>0</v>
      </c>
      <c r="K320" s="280" t="s">
        <v>44</v>
      </c>
      <c r="L320" s="285"/>
      <c r="M320" s="286" t="s">
        <v>44</v>
      </c>
      <c r="N320" s="287" t="s">
        <v>53</v>
      </c>
      <c r="O320" s="88"/>
      <c r="P320" s="225">
        <f>O320*H320</f>
        <v>0</v>
      </c>
      <c r="Q320" s="225">
        <v>0.042999999999999997</v>
      </c>
      <c r="R320" s="225">
        <f>Q320*H320</f>
        <v>0.042999999999999997</v>
      </c>
      <c r="S320" s="225">
        <v>0</v>
      </c>
      <c r="T320" s="226">
        <f>S320*H320</f>
        <v>0</v>
      </c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R320" s="227" t="s">
        <v>172</v>
      </c>
      <c r="AT320" s="227" t="s">
        <v>347</v>
      </c>
      <c r="AU320" s="227" t="s">
        <v>92</v>
      </c>
      <c r="AY320" s="20" t="s">
        <v>136</v>
      </c>
      <c r="BE320" s="228">
        <f>IF(N320="základní",J320,0)</f>
        <v>0</v>
      </c>
      <c r="BF320" s="228">
        <f>IF(N320="snížená",J320,0)</f>
        <v>0</v>
      </c>
      <c r="BG320" s="228">
        <f>IF(N320="zákl. přenesená",J320,0)</f>
        <v>0</v>
      </c>
      <c r="BH320" s="228">
        <f>IF(N320="sníž. přenesená",J320,0)</f>
        <v>0</v>
      </c>
      <c r="BI320" s="228">
        <f>IF(N320="nulová",J320,0)</f>
        <v>0</v>
      </c>
      <c r="BJ320" s="20" t="s">
        <v>90</v>
      </c>
      <c r="BK320" s="228">
        <f>ROUND(I320*H320,2)</f>
        <v>0</v>
      </c>
      <c r="BL320" s="20" t="s">
        <v>154</v>
      </c>
      <c r="BM320" s="227" t="s">
        <v>799</v>
      </c>
    </row>
    <row r="321" s="13" customFormat="1">
      <c r="A321" s="13"/>
      <c r="B321" s="234"/>
      <c r="C321" s="235"/>
      <c r="D321" s="229" t="s">
        <v>158</v>
      </c>
      <c r="E321" s="236" t="s">
        <v>44</v>
      </c>
      <c r="F321" s="237" t="s">
        <v>90</v>
      </c>
      <c r="G321" s="235"/>
      <c r="H321" s="238">
        <v>1</v>
      </c>
      <c r="I321" s="239"/>
      <c r="J321" s="235"/>
      <c r="K321" s="235"/>
      <c r="L321" s="240"/>
      <c r="M321" s="241"/>
      <c r="N321" s="242"/>
      <c r="O321" s="242"/>
      <c r="P321" s="242"/>
      <c r="Q321" s="242"/>
      <c r="R321" s="242"/>
      <c r="S321" s="242"/>
      <c r="T321" s="243"/>
      <c r="U321" s="13"/>
      <c r="V321" s="13"/>
      <c r="W321" s="13"/>
      <c r="X321" s="13"/>
      <c r="Y321" s="13"/>
      <c r="Z321" s="13"/>
      <c r="AA321" s="13"/>
      <c r="AB321" s="13"/>
      <c r="AC321" s="13"/>
      <c r="AD321" s="13"/>
      <c r="AE321" s="13"/>
      <c r="AT321" s="244" t="s">
        <v>158</v>
      </c>
      <c r="AU321" s="244" t="s">
        <v>92</v>
      </c>
      <c r="AV321" s="13" t="s">
        <v>92</v>
      </c>
      <c r="AW321" s="13" t="s">
        <v>42</v>
      </c>
      <c r="AX321" s="13" t="s">
        <v>90</v>
      </c>
      <c r="AY321" s="244" t="s">
        <v>136</v>
      </c>
    </row>
    <row r="322" s="2" customFormat="1" ht="24.15" customHeight="1">
      <c r="A322" s="42"/>
      <c r="B322" s="43"/>
      <c r="C322" s="216" t="s">
        <v>480</v>
      </c>
      <c r="D322" s="216" t="s">
        <v>139</v>
      </c>
      <c r="E322" s="217" t="s">
        <v>501</v>
      </c>
      <c r="F322" s="218" t="s">
        <v>502</v>
      </c>
      <c r="G322" s="219" t="s">
        <v>389</v>
      </c>
      <c r="H322" s="220">
        <v>1</v>
      </c>
      <c r="I322" s="221"/>
      <c r="J322" s="222">
        <f>ROUND(I322*H322,2)</f>
        <v>0</v>
      </c>
      <c r="K322" s="218" t="s">
        <v>240</v>
      </c>
      <c r="L322" s="48"/>
      <c r="M322" s="223" t="s">
        <v>44</v>
      </c>
      <c r="N322" s="224" t="s">
        <v>53</v>
      </c>
      <c r="O322" s="88"/>
      <c r="P322" s="225">
        <f>O322*H322</f>
        <v>0</v>
      </c>
      <c r="Q322" s="225">
        <v>0.089999999999999997</v>
      </c>
      <c r="R322" s="225">
        <f>Q322*H322</f>
        <v>0.089999999999999997</v>
      </c>
      <c r="S322" s="225">
        <v>0</v>
      </c>
      <c r="T322" s="226">
        <f>S322*H322</f>
        <v>0</v>
      </c>
      <c r="U322" s="42"/>
      <c r="V322" s="42"/>
      <c r="W322" s="42"/>
      <c r="X322" s="42"/>
      <c r="Y322" s="42"/>
      <c r="Z322" s="42"/>
      <c r="AA322" s="42"/>
      <c r="AB322" s="42"/>
      <c r="AC322" s="42"/>
      <c r="AD322" s="42"/>
      <c r="AE322" s="42"/>
      <c r="AR322" s="227" t="s">
        <v>154</v>
      </c>
      <c r="AT322" s="227" t="s">
        <v>139</v>
      </c>
      <c r="AU322" s="227" t="s">
        <v>92</v>
      </c>
      <c r="AY322" s="20" t="s">
        <v>136</v>
      </c>
      <c r="BE322" s="228">
        <f>IF(N322="základní",J322,0)</f>
        <v>0</v>
      </c>
      <c r="BF322" s="228">
        <f>IF(N322="snížená",J322,0)</f>
        <v>0</v>
      </c>
      <c r="BG322" s="228">
        <f>IF(N322="zákl. přenesená",J322,0)</f>
        <v>0</v>
      </c>
      <c r="BH322" s="228">
        <f>IF(N322="sníž. přenesená",J322,0)</f>
        <v>0</v>
      </c>
      <c r="BI322" s="228">
        <f>IF(N322="nulová",J322,0)</f>
        <v>0</v>
      </c>
      <c r="BJ322" s="20" t="s">
        <v>90</v>
      </c>
      <c r="BK322" s="228">
        <f>ROUND(I322*H322,2)</f>
        <v>0</v>
      </c>
      <c r="BL322" s="20" t="s">
        <v>154</v>
      </c>
      <c r="BM322" s="227" t="s">
        <v>800</v>
      </c>
    </row>
    <row r="323" s="2" customFormat="1">
      <c r="A323" s="42"/>
      <c r="B323" s="43"/>
      <c r="C323" s="44"/>
      <c r="D323" s="251" t="s">
        <v>242</v>
      </c>
      <c r="E323" s="44"/>
      <c r="F323" s="252" t="s">
        <v>504</v>
      </c>
      <c r="G323" s="44"/>
      <c r="H323" s="44"/>
      <c r="I323" s="231"/>
      <c r="J323" s="44"/>
      <c r="K323" s="44"/>
      <c r="L323" s="48"/>
      <c r="M323" s="232"/>
      <c r="N323" s="233"/>
      <c r="O323" s="88"/>
      <c r="P323" s="88"/>
      <c r="Q323" s="88"/>
      <c r="R323" s="88"/>
      <c r="S323" s="88"/>
      <c r="T323" s="89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T323" s="20" t="s">
        <v>242</v>
      </c>
      <c r="AU323" s="20" t="s">
        <v>92</v>
      </c>
    </row>
    <row r="324" s="13" customFormat="1">
      <c r="A324" s="13"/>
      <c r="B324" s="234"/>
      <c r="C324" s="235"/>
      <c r="D324" s="229" t="s">
        <v>158</v>
      </c>
      <c r="E324" s="236" t="s">
        <v>44</v>
      </c>
      <c r="F324" s="237" t="s">
        <v>90</v>
      </c>
      <c r="G324" s="235"/>
      <c r="H324" s="238">
        <v>1</v>
      </c>
      <c r="I324" s="239"/>
      <c r="J324" s="235"/>
      <c r="K324" s="235"/>
      <c r="L324" s="240"/>
      <c r="M324" s="241"/>
      <c r="N324" s="242"/>
      <c r="O324" s="242"/>
      <c r="P324" s="242"/>
      <c r="Q324" s="242"/>
      <c r="R324" s="242"/>
      <c r="S324" s="242"/>
      <c r="T324" s="243"/>
      <c r="U324" s="13"/>
      <c r="V324" s="13"/>
      <c r="W324" s="13"/>
      <c r="X324" s="13"/>
      <c r="Y324" s="13"/>
      <c r="Z324" s="13"/>
      <c r="AA324" s="13"/>
      <c r="AB324" s="13"/>
      <c r="AC324" s="13"/>
      <c r="AD324" s="13"/>
      <c r="AE324" s="13"/>
      <c r="AT324" s="244" t="s">
        <v>158</v>
      </c>
      <c r="AU324" s="244" t="s">
        <v>92</v>
      </c>
      <c r="AV324" s="13" t="s">
        <v>92</v>
      </c>
      <c r="AW324" s="13" t="s">
        <v>42</v>
      </c>
      <c r="AX324" s="13" t="s">
        <v>82</v>
      </c>
      <c r="AY324" s="244" t="s">
        <v>136</v>
      </c>
    </row>
    <row r="325" s="14" customFormat="1">
      <c r="A325" s="14"/>
      <c r="B325" s="256"/>
      <c r="C325" s="257"/>
      <c r="D325" s="229" t="s">
        <v>158</v>
      </c>
      <c r="E325" s="258" t="s">
        <v>44</v>
      </c>
      <c r="F325" s="259" t="s">
        <v>247</v>
      </c>
      <c r="G325" s="257"/>
      <c r="H325" s="260">
        <v>1</v>
      </c>
      <c r="I325" s="261"/>
      <c r="J325" s="257"/>
      <c r="K325" s="257"/>
      <c r="L325" s="262"/>
      <c r="M325" s="263"/>
      <c r="N325" s="264"/>
      <c r="O325" s="264"/>
      <c r="P325" s="264"/>
      <c r="Q325" s="264"/>
      <c r="R325" s="264"/>
      <c r="S325" s="264"/>
      <c r="T325" s="265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T325" s="266" t="s">
        <v>158</v>
      </c>
      <c r="AU325" s="266" t="s">
        <v>92</v>
      </c>
      <c r="AV325" s="14" t="s">
        <v>154</v>
      </c>
      <c r="AW325" s="14" t="s">
        <v>42</v>
      </c>
      <c r="AX325" s="14" t="s">
        <v>90</v>
      </c>
      <c r="AY325" s="266" t="s">
        <v>136</v>
      </c>
    </row>
    <row r="326" s="2" customFormat="1" ht="16.5" customHeight="1">
      <c r="A326" s="42"/>
      <c r="B326" s="43"/>
      <c r="C326" s="278" t="s">
        <v>484</v>
      </c>
      <c r="D326" s="278" t="s">
        <v>347</v>
      </c>
      <c r="E326" s="279" t="s">
        <v>801</v>
      </c>
      <c r="F326" s="280" t="s">
        <v>802</v>
      </c>
      <c r="G326" s="281" t="s">
        <v>389</v>
      </c>
      <c r="H326" s="282">
        <v>1</v>
      </c>
      <c r="I326" s="283"/>
      <c r="J326" s="284">
        <f>ROUND(I326*H326,2)</f>
        <v>0</v>
      </c>
      <c r="K326" s="280" t="s">
        <v>240</v>
      </c>
      <c r="L326" s="285"/>
      <c r="M326" s="286" t="s">
        <v>44</v>
      </c>
      <c r="N326" s="287" t="s">
        <v>53</v>
      </c>
      <c r="O326" s="88"/>
      <c r="P326" s="225">
        <f>O326*H326</f>
        <v>0</v>
      </c>
      <c r="Q326" s="225">
        <v>0.056300000000000003</v>
      </c>
      <c r="R326" s="225">
        <f>Q326*H326</f>
        <v>0.056300000000000003</v>
      </c>
      <c r="S326" s="225">
        <v>0</v>
      </c>
      <c r="T326" s="226">
        <f>S326*H326</f>
        <v>0</v>
      </c>
      <c r="U326" s="42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R326" s="227" t="s">
        <v>172</v>
      </c>
      <c r="AT326" s="227" t="s">
        <v>347</v>
      </c>
      <c r="AU326" s="227" t="s">
        <v>92</v>
      </c>
      <c r="AY326" s="20" t="s">
        <v>136</v>
      </c>
      <c r="BE326" s="228">
        <f>IF(N326="základní",J326,0)</f>
        <v>0</v>
      </c>
      <c r="BF326" s="228">
        <f>IF(N326="snížená",J326,0)</f>
        <v>0</v>
      </c>
      <c r="BG326" s="228">
        <f>IF(N326="zákl. přenesená",J326,0)</f>
        <v>0</v>
      </c>
      <c r="BH326" s="228">
        <f>IF(N326="sníž. přenesená",J326,0)</f>
        <v>0</v>
      </c>
      <c r="BI326" s="228">
        <f>IF(N326="nulová",J326,0)</f>
        <v>0</v>
      </c>
      <c r="BJ326" s="20" t="s">
        <v>90</v>
      </c>
      <c r="BK326" s="228">
        <f>ROUND(I326*H326,2)</f>
        <v>0</v>
      </c>
      <c r="BL326" s="20" t="s">
        <v>154</v>
      </c>
      <c r="BM326" s="227" t="s">
        <v>803</v>
      </c>
    </row>
    <row r="327" s="13" customFormat="1">
      <c r="A327" s="13"/>
      <c r="B327" s="234"/>
      <c r="C327" s="235"/>
      <c r="D327" s="229" t="s">
        <v>158</v>
      </c>
      <c r="E327" s="236" t="s">
        <v>44</v>
      </c>
      <c r="F327" s="237" t="s">
        <v>90</v>
      </c>
      <c r="G327" s="235"/>
      <c r="H327" s="238">
        <v>1</v>
      </c>
      <c r="I327" s="239"/>
      <c r="J327" s="235"/>
      <c r="K327" s="235"/>
      <c r="L327" s="240"/>
      <c r="M327" s="241"/>
      <c r="N327" s="242"/>
      <c r="O327" s="242"/>
      <c r="P327" s="242"/>
      <c r="Q327" s="242"/>
      <c r="R327" s="242"/>
      <c r="S327" s="242"/>
      <c r="T327" s="243"/>
      <c r="U327" s="13"/>
      <c r="V327" s="13"/>
      <c r="W327" s="13"/>
      <c r="X327" s="13"/>
      <c r="Y327" s="13"/>
      <c r="Z327" s="13"/>
      <c r="AA327" s="13"/>
      <c r="AB327" s="13"/>
      <c r="AC327" s="13"/>
      <c r="AD327" s="13"/>
      <c r="AE327" s="13"/>
      <c r="AT327" s="244" t="s">
        <v>158</v>
      </c>
      <c r="AU327" s="244" t="s">
        <v>92</v>
      </c>
      <c r="AV327" s="13" t="s">
        <v>92</v>
      </c>
      <c r="AW327" s="13" t="s">
        <v>42</v>
      </c>
      <c r="AX327" s="13" t="s">
        <v>90</v>
      </c>
      <c r="AY327" s="244" t="s">
        <v>136</v>
      </c>
    </row>
    <row r="328" s="2" customFormat="1" ht="16.5" customHeight="1">
      <c r="A328" s="42"/>
      <c r="B328" s="43"/>
      <c r="C328" s="216" t="s">
        <v>488</v>
      </c>
      <c r="D328" s="216" t="s">
        <v>139</v>
      </c>
      <c r="E328" s="217" t="s">
        <v>510</v>
      </c>
      <c r="F328" s="218" t="s">
        <v>511</v>
      </c>
      <c r="G328" s="219" t="s">
        <v>196</v>
      </c>
      <c r="H328" s="220">
        <v>7</v>
      </c>
      <c r="I328" s="221"/>
      <c r="J328" s="222">
        <f>ROUND(I328*H328,2)</f>
        <v>0</v>
      </c>
      <c r="K328" s="218" t="s">
        <v>240</v>
      </c>
      <c r="L328" s="48"/>
      <c r="M328" s="223" t="s">
        <v>44</v>
      </c>
      <c r="N328" s="224" t="s">
        <v>53</v>
      </c>
      <c r="O328" s="88"/>
      <c r="P328" s="225">
        <f>O328*H328</f>
        <v>0</v>
      </c>
      <c r="Q328" s="225">
        <v>9.0000000000000006E-05</v>
      </c>
      <c r="R328" s="225">
        <f>Q328*H328</f>
        <v>0.00063000000000000003</v>
      </c>
      <c r="S328" s="225">
        <v>0</v>
      </c>
      <c r="T328" s="226">
        <f>S328*H328</f>
        <v>0</v>
      </c>
      <c r="U328" s="42"/>
      <c r="V328" s="42"/>
      <c r="W328" s="42"/>
      <c r="X328" s="42"/>
      <c r="Y328" s="42"/>
      <c r="Z328" s="42"/>
      <c r="AA328" s="42"/>
      <c r="AB328" s="42"/>
      <c r="AC328" s="42"/>
      <c r="AD328" s="42"/>
      <c r="AE328" s="42"/>
      <c r="AR328" s="227" t="s">
        <v>154</v>
      </c>
      <c r="AT328" s="227" t="s">
        <v>139</v>
      </c>
      <c r="AU328" s="227" t="s">
        <v>92</v>
      </c>
      <c r="AY328" s="20" t="s">
        <v>136</v>
      </c>
      <c r="BE328" s="228">
        <f>IF(N328="základní",J328,0)</f>
        <v>0</v>
      </c>
      <c r="BF328" s="228">
        <f>IF(N328="snížená",J328,0)</f>
        <v>0</v>
      </c>
      <c r="BG328" s="228">
        <f>IF(N328="zákl. přenesená",J328,0)</f>
        <v>0</v>
      </c>
      <c r="BH328" s="228">
        <f>IF(N328="sníž. přenesená",J328,0)</f>
        <v>0</v>
      </c>
      <c r="BI328" s="228">
        <f>IF(N328="nulová",J328,0)</f>
        <v>0</v>
      </c>
      <c r="BJ328" s="20" t="s">
        <v>90</v>
      </c>
      <c r="BK328" s="228">
        <f>ROUND(I328*H328,2)</f>
        <v>0</v>
      </c>
      <c r="BL328" s="20" t="s">
        <v>154</v>
      </c>
      <c r="BM328" s="227" t="s">
        <v>804</v>
      </c>
    </row>
    <row r="329" s="2" customFormat="1">
      <c r="A329" s="42"/>
      <c r="B329" s="43"/>
      <c r="C329" s="44"/>
      <c r="D329" s="251" t="s">
        <v>242</v>
      </c>
      <c r="E329" s="44"/>
      <c r="F329" s="252" t="s">
        <v>513</v>
      </c>
      <c r="G329" s="44"/>
      <c r="H329" s="44"/>
      <c r="I329" s="231"/>
      <c r="J329" s="44"/>
      <c r="K329" s="44"/>
      <c r="L329" s="48"/>
      <c r="M329" s="232"/>
      <c r="N329" s="233"/>
      <c r="O329" s="88"/>
      <c r="P329" s="88"/>
      <c r="Q329" s="88"/>
      <c r="R329" s="88"/>
      <c r="S329" s="88"/>
      <c r="T329" s="89"/>
      <c r="U329" s="42"/>
      <c r="V329" s="42"/>
      <c r="W329" s="42"/>
      <c r="X329" s="42"/>
      <c r="Y329" s="42"/>
      <c r="Z329" s="42"/>
      <c r="AA329" s="42"/>
      <c r="AB329" s="42"/>
      <c r="AC329" s="42"/>
      <c r="AD329" s="42"/>
      <c r="AE329" s="42"/>
      <c r="AT329" s="20" t="s">
        <v>242</v>
      </c>
      <c r="AU329" s="20" t="s">
        <v>92</v>
      </c>
    </row>
    <row r="330" s="13" customFormat="1">
      <c r="A330" s="13"/>
      <c r="B330" s="234"/>
      <c r="C330" s="235"/>
      <c r="D330" s="229" t="s">
        <v>158</v>
      </c>
      <c r="E330" s="236" t="s">
        <v>44</v>
      </c>
      <c r="F330" s="237" t="s">
        <v>671</v>
      </c>
      <c r="G330" s="235"/>
      <c r="H330" s="238">
        <v>7</v>
      </c>
      <c r="I330" s="239"/>
      <c r="J330" s="235"/>
      <c r="K330" s="235"/>
      <c r="L330" s="240"/>
      <c r="M330" s="241"/>
      <c r="N330" s="242"/>
      <c r="O330" s="242"/>
      <c r="P330" s="242"/>
      <c r="Q330" s="242"/>
      <c r="R330" s="242"/>
      <c r="S330" s="242"/>
      <c r="T330" s="243"/>
      <c r="U330" s="13"/>
      <c r="V330" s="13"/>
      <c r="W330" s="13"/>
      <c r="X330" s="13"/>
      <c r="Y330" s="13"/>
      <c r="Z330" s="13"/>
      <c r="AA330" s="13"/>
      <c r="AB330" s="13"/>
      <c r="AC330" s="13"/>
      <c r="AD330" s="13"/>
      <c r="AE330" s="13"/>
      <c r="AT330" s="244" t="s">
        <v>158</v>
      </c>
      <c r="AU330" s="244" t="s">
        <v>92</v>
      </c>
      <c r="AV330" s="13" t="s">
        <v>92</v>
      </c>
      <c r="AW330" s="13" t="s">
        <v>42</v>
      </c>
      <c r="AX330" s="13" t="s">
        <v>90</v>
      </c>
      <c r="AY330" s="244" t="s">
        <v>136</v>
      </c>
    </row>
    <row r="331" s="2" customFormat="1">
      <c r="A331" s="42"/>
      <c r="B331" s="43"/>
      <c r="C331" s="44"/>
      <c r="D331" s="229" t="s">
        <v>245</v>
      </c>
      <c r="E331" s="44"/>
      <c r="F331" s="253" t="s">
        <v>683</v>
      </c>
      <c r="G331" s="44"/>
      <c r="H331" s="44"/>
      <c r="I331" s="44"/>
      <c r="J331" s="44"/>
      <c r="K331" s="44"/>
      <c r="L331" s="48"/>
      <c r="M331" s="232"/>
      <c r="N331" s="233"/>
      <c r="O331" s="88"/>
      <c r="P331" s="88"/>
      <c r="Q331" s="88"/>
      <c r="R331" s="88"/>
      <c r="S331" s="88"/>
      <c r="T331" s="89"/>
      <c r="U331" s="42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U331" s="20" t="s">
        <v>92</v>
      </c>
    </row>
    <row r="332" s="2" customFormat="1">
      <c r="A332" s="42"/>
      <c r="B332" s="43"/>
      <c r="C332" s="44"/>
      <c r="D332" s="229" t="s">
        <v>245</v>
      </c>
      <c r="E332" s="44"/>
      <c r="F332" s="254" t="s">
        <v>168</v>
      </c>
      <c r="G332" s="44"/>
      <c r="H332" s="255">
        <v>7</v>
      </c>
      <c r="I332" s="44"/>
      <c r="J332" s="44"/>
      <c r="K332" s="44"/>
      <c r="L332" s="48"/>
      <c r="M332" s="232"/>
      <c r="N332" s="233"/>
      <c r="O332" s="88"/>
      <c r="P332" s="88"/>
      <c r="Q332" s="88"/>
      <c r="R332" s="88"/>
      <c r="S332" s="88"/>
      <c r="T332" s="89"/>
      <c r="U332" s="42"/>
      <c r="V332" s="42"/>
      <c r="W332" s="42"/>
      <c r="X332" s="42"/>
      <c r="Y332" s="42"/>
      <c r="Z332" s="42"/>
      <c r="AA332" s="42"/>
      <c r="AB332" s="42"/>
      <c r="AC332" s="42"/>
      <c r="AD332" s="42"/>
      <c r="AE332" s="42"/>
      <c r="AU332" s="20" t="s">
        <v>92</v>
      </c>
    </row>
    <row r="333" s="12" customFormat="1" ht="22.8" customHeight="1">
      <c r="A333" s="12"/>
      <c r="B333" s="200"/>
      <c r="C333" s="201"/>
      <c r="D333" s="202" t="s">
        <v>81</v>
      </c>
      <c r="E333" s="214" t="s">
        <v>178</v>
      </c>
      <c r="F333" s="214" t="s">
        <v>666</v>
      </c>
      <c r="G333" s="201"/>
      <c r="H333" s="201"/>
      <c r="I333" s="204"/>
      <c r="J333" s="215">
        <f>BK333</f>
        <v>0</v>
      </c>
      <c r="K333" s="201"/>
      <c r="L333" s="206"/>
      <c r="M333" s="207"/>
      <c r="N333" s="208"/>
      <c r="O333" s="208"/>
      <c r="P333" s="209">
        <f>SUM(P334:P347)</f>
        <v>0</v>
      </c>
      <c r="Q333" s="208"/>
      <c r="R333" s="209">
        <f>SUM(R334:R347)</f>
        <v>0.0224999</v>
      </c>
      <c r="S333" s="208"/>
      <c r="T333" s="210">
        <f>SUM(T334:T347)</f>
        <v>1.224</v>
      </c>
      <c r="U333" s="12"/>
      <c r="V333" s="12"/>
      <c r="W333" s="12"/>
      <c r="X333" s="12"/>
      <c r="Y333" s="12"/>
      <c r="Z333" s="12"/>
      <c r="AA333" s="12"/>
      <c r="AB333" s="12"/>
      <c r="AC333" s="12"/>
      <c r="AD333" s="12"/>
      <c r="AE333" s="12"/>
      <c r="AR333" s="211" t="s">
        <v>90</v>
      </c>
      <c r="AT333" s="212" t="s">
        <v>81</v>
      </c>
      <c r="AU333" s="212" t="s">
        <v>90</v>
      </c>
      <c r="AY333" s="211" t="s">
        <v>136</v>
      </c>
      <c r="BK333" s="213">
        <f>SUM(BK334:BK347)</f>
        <v>0</v>
      </c>
    </row>
    <row r="334" s="2" customFormat="1" ht="16.5" customHeight="1">
      <c r="A334" s="42"/>
      <c r="B334" s="43"/>
      <c r="C334" s="216" t="s">
        <v>492</v>
      </c>
      <c r="D334" s="216" t="s">
        <v>139</v>
      </c>
      <c r="E334" s="217" t="s">
        <v>805</v>
      </c>
      <c r="F334" s="218" t="s">
        <v>806</v>
      </c>
      <c r="G334" s="219" t="s">
        <v>196</v>
      </c>
      <c r="H334" s="220">
        <v>15.51</v>
      </c>
      <c r="I334" s="221"/>
      <c r="J334" s="222">
        <f>ROUND(I334*H334,2)</f>
        <v>0</v>
      </c>
      <c r="K334" s="218" t="s">
        <v>240</v>
      </c>
      <c r="L334" s="48"/>
      <c r="M334" s="223" t="s">
        <v>44</v>
      </c>
      <c r="N334" s="224" t="s">
        <v>53</v>
      </c>
      <c r="O334" s="88"/>
      <c r="P334" s="225">
        <f>O334*H334</f>
        <v>0</v>
      </c>
      <c r="Q334" s="225">
        <v>0.0013699999999999999</v>
      </c>
      <c r="R334" s="225">
        <f>Q334*H334</f>
        <v>0.021248699999999999</v>
      </c>
      <c r="S334" s="225">
        <v>0</v>
      </c>
      <c r="T334" s="226">
        <f>S334*H334</f>
        <v>0</v>
      </c>
      <c r="U334" s="42"/>
      <c r="V334" s="42"/>
      <c r="W334" s="42"/>
      <c r="X334" s="42"/>
      <c r="Y334" s="42"/>
      <c r="Z334" s="42"/>
      <c r="AA334" s="42"/>
      <c r="AB334" s="42"/>
      <c r="AC334" s="42"/>
      <c r="AD334" s="42"/>
      <c r="AE334" s="42"/>
      <c r="AR334" s="227" t="s">
        <v>154</v>
      </c>
      <c r="AT334" s="227" t="s">
        <v>139</v>
      </c>
      <c r="AU334" s="227" t="s">
        <v>92</v>
      </c>
      <c r="AY334" s="20" t="s">
        <v>136</v>
      </c>
      <c r="BE334" s="228">
        <f>IF(N334="základní",J334,0)</f>
        <v>0</v>
      </c>
      <c r="BF334" s="228">
        <f>IF(N334="snížená",J334,0)</f>
        <v>0</v>
      </c>
      <c r="BG334" s="228">
        <f>IF(N334="zákl. přenesená",J334,0)</f>
        <v>0</v>
      </c>
      <c r="BH334" s="228">
        <f>IF(N334="sníž. přenesená",J334,0)</f>
        <v>0</v>
      </c>
      <c r="BI334" s="228">
        <f>IF(N334="nulová",J334,0)</f>
        <v>0</v>
      </c>
      <c r="BJ334" s="20" t="s">
        <v>90</v>
      </c>
      <c r="BK334" s="228">
        <f>ROUND(I334*H334,2)</f>
        <v>0</v>
      </c>
      <c r="BL334" s="20" t="s">
        <v>154</v>
      </c>
      <c r="BM334" s="227" t="s">
        <v>807</v>
      </c>
    </row>
    <row r="335" s="2" customFormat="1">
      <c r="A335" s="42"/>
      <c r="B335" s="43"/>
      <c r="C335" s="44"/>
      <c r="D335" s="251" t="s">
        <v>242</v>
      </c>
      <c r="E335" s="44"/>
      <c r="F335" s="252" t="s">
        <v>808</v>
      </c>
      <c r="G335" s="44"/>
      <c r="H335" s="44"/>
      <c r="I335" s="231"/>
      <c r="J335" s="44"/>
      <c r="K335" s="44"/>
      <c r="L335" s="48"/>
      <c r="M335" s="232"/>
      <c r="N335" s="233"/>
      <c r="O335" s="88"/>
      <c r="P335" s="88"/>
      <c r="Q335" s="88"/>
      <c r="R335" s="88"/>
      <c r="S335" s="88"/>
      <c r="T335" s="89"/>
      <c r="U335" s="42"/>
      <c r="V335" s="42"/>
      <c r="W335" s="42"/>
      <c r="X335" s="42"/>
      <c r="Y335" s="42"/>
      <c r="Z335" s="42"/>
      <c r="AA335" s="42"/>
      <c r="AB335" s="42"/>
      <c r="AC335" s="42"/>
      <c r="AD335" s="42"/>
      <c r="AE335" s="42"/>
      <c r="AT335" s="20" t="s">
        <v>242</v>
      </c>
      <c r="AU335" s="20" t="s">
        <v>92</v>
      </c>
    </row>
    <row r="336" s="13" customFormat="1">
      <c r="A336" s="13"/>
      <c r="B336" s="234"/>
      <c r="C336" s="235"/>
      <c r="D336" s="229" t="s">
        <v>158</v>
      </c>
      <c r="E336" s="236" t="s">
        <v>44</v>
      </c>
      <c r="F336" s="237" t="s">
        <v>809</v>
      </c>
      <c r="G336" s="235"/>
      <c r="H336" s="238">
        <v>9.7300000000000004</v>
      </c>
      <c r="I336" s="239"/>
      <c r="J336" s="235"/>
      <c r="K336" s="235"/>
      <c r="L336" s="240"/>
      <c r="M336" s="241"/>
      <c r="N336" s="242"/>
      <c r="O336" s="242"/>
      <c r="P336" s="242"/>
      <c r="Q336" s="242"/>
      <c r="R336" s="242"/>
      <c r="S336" s="242"/>
      <c r="T336" s="243"/>
      <c r="U336" s="13"/>
      <c r="V336" s="13"/>
      <c r="W336" s="13"/>
      <c r="X336" s="13"/>
      <c r="Y336" s="13"/>
      <c r="Z336" s="13"/>
      <c r="AA336" s="13"/>
      <c r="AB336" s="13"/>
      <c r="AC336" s="13"/>
      <c r="AD336" s="13"/>
      <c r="AE336" s="13"/>
      <c r="AT336" s="244" t="s">
        <v>158</v>
      </c>
      <c r="AU336" s="244" t="s">
        <v>92</v>
      </c>
      <c r="AV336" s="13" t="s">
        <v>92</v>
      </c>
      <c r="AW336" s="13" t="s">
        <v>42</v>
      </c>
      <c r="AX336" s="13" t="s">
        <v>82</v>
      </c>
      <c r="AY336" s="244" t="s">
        <v>136</v>
      </c>
    </row>
    <row r="337" s="13" customFormat="1">
      <c r="A337" s="13"/>
      <c r="B337" s="234"/>
      <c r="C337" s="235"/>
      <c r="D337" s="229" t="s">
        <v>158</v>
      </c>
      <c r="E337" s="236" t="s">
        <v>44</v>
      </c>
      <c r="F337" s="237" t="s">
        <v>810</v>
      </c>
      <c r="G337" s="235"/>
      <c r="H337" s="238">
        <v>5.7800000000000002</v>
      </c>
      <c r="I337" s="239"/>
      <c r="J337" s="235"/>
      <c r="K337" s="235"/>
      <c r="L337" s="240"/>
      <c r="M337" s="241"/>
      <c r="N337" s="242"/>
      <c r="O337" s="242"/>
      <c r="P337" s="242"/>
      <c r="Q337" s="242"/>
      <c r="R337" s="242"/>
      <c r="S337" s="242"/>
      <c r="T337" s="243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44" t="s">
        <v>158</v>
      </c>
      <c r="AU337" s="244" t="s">
        <v>92</v>
      </c>
      <c r="AV337" s="13" t="s">
        <v>92</v>
      </c>
      <c r="AW337" s="13" t="s">
        <v>42</v>
      </c>
      <c r="AX337" s="13" t="s">
        <v>82</v>
      </c>
      <c r="AY337" s="244" t="s">
        <v>136</v>
      </c>
    </row>
    <row r="338" s="14" customFormat="1">
      <c r="A338" s="14"/>
      <c r="B338" s="256"/>
      <c r="C338" s="257"/>
      <c r="D338" s="229" t="s">
        <v>158</v>
      </c>
      <c r="E338" s="258" t="s">
        <v>44</v>
      </c>
      <c r="F338" s="259" t="s">
        <v>247</v>
      </c>
      <c r="G338" s="257"/>
      <c r="H338" s="260">
        <v>15.51</v>
      </c>
      <c r="I338" s="261"/>
      <c r="J338" s="257"/>
      <c r="K338" s="257"/>
      <c r="L338" s="262"/>
      <c r="M338" s="263"/>
      <c r="N338" s="264"/>
      <c r="O338" s="264"/>
      <c r="P338" s="264"/>
      <c r="Q338" s="264"/>
      <c r="R338" s="264"/>
      <c r="S338" s="264"/>
      <c r="T338" s="265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66" t="s">
        <v>158</v>
      </c>
      <c r="AU338" s="266" t="s">
        <v>92</v>
      </c>
      <c r="AV338" s="14" t="s">
        <v>154</v>
      </c>
      <c r="AW338" s="14" t="s">
        <v>42</v>
      </c>
      <c r="AX338" s="14" t="s">
        <v>90</v>
      </c>
      <c r="AY338" s="266" t="s">
        <v>136</v>
      </c>
    </row>
    <row r="339" s="2" customFormat="1" ht="16.5" customHeight="1">
      <c r="A339" s="42"/>
      <c r="B339" s="43"/>
      <c r="C339" s="216" t="s">
        <v>496</v>
      </c>
      <c r="D339" s="216" t="s">
        <v>139</v>
      </c>
      <c r="E339" s="217" t="s">
        <v>811</v>
      </c>
      <c r="F339" s="218" t="s">
        <v>812</v>
      </c>
      <c r="G339" s="219" t="s">
        <v>200</v>
      </c>
      <c r="H339" s="220">
        <v>0.51000000000000001</v>
      </c>
      <c r="I339" s="221"/>
      <c r="J339" s="222">
        <f>ROUND(I339*H339,2)</f>
        <v>0</v>
      </c>
      <c r="K339" s="218" t="s">
        <v>240</v>
      </c>
      <c r="L339" s="48"/>
      <c r="M339" s="223" t="s">
        <v>44</v>
      </c>
      <c r="N339" s="224" t="s">
        <v>53</v>
      </c>
      <c r="O339" s="88"/>
      <c r="P339" s="225">
        <f>O339*H339</f>
        <v>0</v>
      </c>
      <c r="Q339" s="225">
        <v>0</v>
      </c>
      <c r="R339" s="225">
        <f>Q339*H339</f>
        <v>0</v>
      </c>
      <c r="S339" s="225">
        <v>2.3999999999999999</v>
      </c>
      <c r="T339" s="226">
        <f>S339*H339</f>
        <v>1.224</v>
      </c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R339" s="227" t="s">
        <v>154</v>
      </c>
      <c r="AT339" s="227" t="s">
        <v>139</v>
      </c>
      <c r="AU339" s="227" t="s">
        <v>92</v>
      </c>
      <c r="AY339" s="20" t="s">
        <v>136</v>
      </c>
      <c r="BE339" s="228">
        <f>IF(N339="základní",J339,0)</f>
        <v>0</v>
      </c>
      <c r="BF339" s="228">
        <f>IF(N339="snížená",J339,0)</f>
        <v>0</v>
      </c>
      <c r="BG339" s="228">
        <f>IF(N339="zákl. přenesená",J339,0)</f>
        <v>0</v>
      </c>
      <c r="BH339" s="228">
        <f>IF(N339="sníž. přenesená",J339,0)</f>
        <v>0</v>
      </c>
      <c r="BI339" s="228">
        <f>IF(N339="nulová",J339,0)</f>
        <v>0</v>
      </c>
      <c r="BJ339" s="20" t="s">
        <v>90</v>
      </c>
      <c r="BK339" s="228">
        <f>ROUND(I339*H339,2)</f>
        <v>0</v>
      </c>
      <c r="BL339" s="20" t="s">
        <v>154</v>
      </c>
      <c r="BM339" s="227" t="s">
        <v>813</v>
      </c>
    </row>
    <row r="340" s="2" customFormat="1">
      <c r="A340" s="42"/>
      <c r="B340" s="43"/>
      <c r="C340" s="44"/>
      <c r="D340" s="251" t="s">
        <v>242</v>
      </c>
      <c r="E340" s="44"/>
      <c r="F340" s="252" t="s">
        <v>814</v>
      </c>
      <c r="G340" s="44"/>
      <c r="H340" s="44"/>
      <c r="I340" s="231"/>
      <c r="J340" s="44"/>
      <c r="K340" s="44"/>
      <c r="L340" s="48"/>
      <c r="M340" s="232"/>
      <c r="N340" s="233"/>
      <c r="O340" s="88"/>
      <c r="P340" s="88"/>
      <c r="Q340" s="88"/>
      <c r="R340" s="88"/>
      <c r="S340" s="88"/>
      <c r="T340" s="89"/>
      <c r="U340" s="42"/>
      <c r="V340" s="42"/>
      <c r="W340" s="42"/>
      <c r="X340" s="42"/>
      <c r="Y340" s="42"/>
      <c r="Z340" s="42"/>
      <c r="AA340" s="42"/>
      <c r="AB340" s="42"/>
      <c r="AC340" s="42"/>
      <c r="AD340" s="42"/>
      <c r="AE340" s="42"/>
      <c r="AT340" s="20" t="s">
        <v>242</v>
      </c>
      <c r="AU340" s="20" t="s">
        <v>92</v>
      </c>
    </row>
    <row r="341" s="13" customFormat="1">
      <c r="A341" s="13"/>
      <c r="B341" s="234"/>
      <c r="C341" s="235"/>
      <c r="D341" s="229" t="s">
        <v>158</v>
      </c>
      <c r="E341" s="236" t="s">
        <v>44</v>
      </c>
      <c r="F341" s="237" t="s">
        <v>815</v>
      </c>
      <c r="G341" s="235"/>
      <c r="H341" s="238">
        <v>0.51000000000000001</v>
      </c>
      <c r="I341" s="239"/>
      <c r="J341" s="235"/>
      <c r="K341" s="235"/>
      <c r="L341" s="240"/>
      <c r="M341" s="241"/>
      <c r="N341" s="242"/>
      <c r="O341" s="242"/>
      <c r="P341" s="242"/>
      <c r="Q341" s="242"/>
      <c r="R341" s="242"/>
      <c r="S341" s="242"/>
      <c r="T341" s="243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44" t="s">
        <v>158</v>
      </c>
      <c r="AU341" s="244" t="s">
        <v>92</v>
      </c>
      <c r="AV341" s="13" t="s">
        <v>92</v>
      </c>
      <c r="AW341" s="13" t="s">
        <v>42</v>
      </c>
      <c r="AX341" s="13" t="s">
        <v>90</v>
      </c>
      <c r="AY341" s="244" t="s">
        <v>136</v>
      </c>
    </row>
    <row r="342" s="2" customFormat="1" ht="24.15" customHeight="1">
      <c r="A342" s="42"/>
      <c r="B342" s="43"/>
      <c r="C342" s="216" t="s">
        <v>500</v>
      </c>
      <c r="D342" s="216" t="s">
        <v>139</v>
      </c>
      <c r="E342" s="217" t="s">
        <v>816</v>
      </c>
      <c r="F342" s="218" t="s">
        <v>817</v>
      </c>
      <c r="G342" s="219" t="s">
        <v>196</v>
      </c>
      <c r="H342" s="220">
        <v>4.8399999999999999</v>
      </c>
      <c r="I342" s="221"/>
      <c r="J342" s="222">
        <f>ROUND(I342*H342,2)</f>
        <v>0</v>
      </c>
      <c r="K342" s="218" t="s">
        <v>240</v>
      </c>
      <c r="L342" s="48"/>
      <c r="M342" s="223" t="s">
        <v>44</v>
      </c>
      <c r="N342" s="224" t="s">
        <v>53</v>
      </c>
      <c r="O342" s="88"/>
      <c r="P342" s="225">
        <f>O342*H342</f>
        <v>0</v>
      </c>
      <c r="Q342" s="225">
        <v>8.0000000000000007E-05</v>
      </c>
      <c r="R342" s="225">
        <f>Q342*H342</f>
        <v>0.00038720000000000003</v>
      </c>
      <c r="S342" s="225">
        <v>0</v>
      </c>
      <c r="T342" s="226">
        <f>S342*H342</f>
        <v>0</v>
      </c>
      <c r="U342" s="42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R342" s="227" t="s">
        <v>154</v>
      </c>
      <c r="AT342" s="227" t="s">
        <v>139</v>
      </c>
      <c r="AU342" s="227" t="s">
        <v>92</v>
      </c>
      <c r="AY342" s="20" t="s">
        <v>136</v>
      </c>
      <c r="BE342" s="228">
        <f>IF(N342="základní",J342,0)</f>
        <v>0</v>
      </c>
      <c r="BF342" s="228">
        <f>IF(N342="snížená",J342,0)</f>
        <v>0</v>
      </c>
      <c r="BG342" s="228">
        <f>IF(N342="zákl. přenesená",J342,0)</f>
        <v>0</v>
      </c>
      <c r="BH342" s="228">
        <f>IF(N342="sníž. přenesená",J342,0)</f>
        <v>0</v>
      </c>
      <c r="BI342" s="228">
        <f>IF(N342="nulová",J342,0)</f>
        <v>0</v>
      </c>
      <c r="BJ342" s="20" t="s">
        <v>90</v>
      </c>
      <c r="BK342" s="228">
        <f>ROUND(I342*H342,2)</f>
        <v>0</v>
      </c>
      <c r="BL342" s="20" t="s">
        <v>154</v>
      </c>
      <c r="BM342" s="227" t="s">
        <v>818</v>
      </c>
    </row>
    <row r="343" s="2" customFormat="1">
      <c r="A343" s="42"/>
      <c r="B343" s="43"/>
      <c r="C343" s="44"/>
      <c r="D343" s="251" t="s">
        <v>242</v>
      </c>
      <c r="E343" s="44"/>
      <c r="F343" s="252" t="s">
        <v>819</v>
      </c>
      <c r="G343" s="44"/>
      <c r="H343" s="44"/>
      <c r="I343" s="231"/>
      <c r="J343" s="44"/>
      <c r="K343" s="44"/>
      <c r="L343" s="48"/>
      <c r="M343" s="232"/>
      <c r="N343" s="233"/>
      <c r="O343" s="88"/>
      <c r="P343" s="88"/>
      <c r="Q343" s="88"/>
      <c r="R343" s="88"/>
      <c r="S343" s="88"/>
      <c r="T343" s="89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T343" s="20" t="s">
        <v>242</v>
      </c>
      <c r="AU343" s="20" t="s">
        <v>92</v>
      </c>
    </row>
    <row r="344" s="13" customFormat="1">
      <c r="A344" s="13"/>
      <c r="B344" s="234"/>
      <c r="C344" s="235"/>
      <c r="D344" s="229" t="s">
        <v>158</v>
      </c>
      <c r="E344" s="236" t="s">
        <v>44</v>
      </c>
      <c r="F344" s="237" t="s">
        <v>820</v>
      </c>
      <c r="G344" s="235"/>
      <c r="H344" s="238">
        <v>4.8399999999999999</v>
      </c>
      <c r="I344" s="239"/>
      <c r="J344" s="235"/>
      <c r="K344" s="235"/>
      <c r="L344" s="240"/>
      <c r="M344" s="241"/>
      <c r="N344" s="242"/>
      <c r="O344" s="242"/>
      <c r="P344" s="242"/>
      <c r="Q344" s="242"/>
      <c r="R344" s="242"/>
      <c r="S344" s="242"/>
      <c r="T344" s="243"/>
      <c r="U344" s="13"/>
      <c r="V344" s="13"/>
      <c r="W344" s="13"/>
      <c r="X344" s="13"/>
      <c r="Y344" s="13"/>
      <c r="Z344" s="13"/>
      <c r="AA344" s="13"/>
      <c r="AB344" s="13"/>
      <c r="AC344" s="13"/>
      <c r="AD344" s="13"/>
      <c r="AE344" s="13"/>
      <c r="AT344" s="244" t="s">
        <v>158</v>
      </c>
      <c r="AU344" s="244" t="s">
        <v>92</v>
      </c>
      <c r="AV344" s="13" t="s">
        <v>92</v>
      </c>
      <c r="AW344" s="13" t="s">
        <v>42</v>
      </c>
      <c r="AX344" s="13" t="s">
        <v>90</v>
      </c>
      <c r="AY344" s="244" t="s">
        <v>136</v>
      </c>
    </row>
    <row r="345" s="2" customFormat="1" ht="24.15" customHeight="1">
      <c r="A345" s="42"/>
      <c r="B345" s="43"/>
      <c r="C345" s="216" t="s">
        <v>505</v>
      </c>
      <c r="D345" s="216" t="s">
        <v>139</v>
      </c>
      <c r="E345" s="217" t="s">
        <v>821</v>
      </c>
      <c r="F345" s="218" t="s">
        <v>822</v>
      </c>
      <c r="G345" s="219" t="s">
        <v>196</v>
      </c>
      <c r="H345" s="220">
        <v>3.6000000000000001</v>
      </c>
      <c r="I345" s="221"/>
      <c r="J345" s="222">
        <f>ROUND(I345*H345,2)</f>
        <v>0</v>
      </c>
      <c r="K345" s="218" t="s">
        <v>240</v>
      </c>
      <c r="L345" s="48"/>
      <c r="M345" s="223" t="s">
        <v>44</v>
      </c>
      <c r="N345" s="224" t="s">
        <v>53</v>
      </c>
      <c r="O345" s="88"/>
      <c r="P345" s="225">
        <f>O345*H345</f>
        <v>0</v>
      </c>
      <c r="Q345" s="225">
        <v>0.00024000000000000001</v>
      </c>
      <c r="R345" s="225">
        <f>Q345*H345</f>
        <v>0.00086400000000000008</v>
      </c>
      <c r="S345" s="225">
        <v>0</v>
      </c>
      <c r="T345" s="226">
        <f>S345*H345</f>
        <v>0</v>
      </c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R345" s="227" t="s">
        <v>154</v>
      </c>
      <c r="AT345" s="227" t="s">
        <v>139</v>
      </c>
      <c r="AU345" s="227" t="s">
        <v>92</v>
      </c>
      <c r="AY345" s="20" t="s">
        <v>136</v>
      </c>
      <c r="BE345" s="228">
        <f>IF(N345="základní",J345,0)</f>
        <v>0</v>
      </c>
      <c r="BF345" s="228">
        <f>IF(N345="snížená",J345,0)</f>
        <v>0</v>
      </c>
      <c r="BG345" s="228">
        <f>IF(N345="zákl. přenesená",J345,0)</f>
        <v>0</v>
      </c>
      <c r="BH345" s="228">
        <f>IF(N345="sníž. přenesená",J345,0)</f>
        <v>0</v>
      </c>
      <c r="BI345" s="228">
        <f>IF(N345="nulová",J345,0)</f>
        <v>0</v>
      </c>
      <c r="BJ345" s="20" t="s">
        <v>90</v>
      </c>
      <c r="BK345" s="228">
        <f>ROUND(I345*H345,2)</f>
        <v>0</v>
      </c>
      <c r="BL345" s="20" t="s">
        <v>154</v>
      </c>
      <c r="BM345" s="227" t="s">
        <v>823</v>
      </c>
    </row>
    <row r="346" s="2" customFormat="1">
      <c r="A346" s="42"/>
      <c r="B346" s="43"/>
      <c r="C346" s="44"/>
      <c r="D346" s="251" t="s">
        <v>242</v>
      </c>
      <c r="E346" s="44"/>
      <c r="F346" s="252" t="s">
        <v>824</v>
      </c>
      <c r="G346" s="44"/>
      <c r="H346" s="44"/>
      <c r="I346" s="231"/>
      <c r="J346" s="44"/>
      <c r="K346" s="44"/>
      <c r="L346" s="48"/>
      <c r="M346" s="232"/>
      <c r="N346" s="233"/>
      <c r="O346" s="88"/>
      <c r="P346" s="88"/>
      <c r="Q346" s="88"/>
      <c r="R346" s="88"/>
      <c r="S346" s="88"/>
      <c r="T346" s="89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T346" s="20" t="s">
        <v>242</v>
      </c>
      <c r="AU346" s="20" t="s">
        <v>92</v>
      </c>
    </row>
    <row r="347" s="13" customFormat="1">
      <c r="A347" s="13"/>
      <c r="B347" s="234"/>
      <c r="C347" s="235"/>
      <c r="D347" s="229" t="s">
        <v>158</v>
      </c>
      <c r="E347" s="236" t="s">
        <v>44</v>
      </c>
      <c r="F347" s="237" t="s">
        <v>825</v>
      </c>
      <c r="G347" s="235"/>
      <c r="H347" s="238">
        <v>3.6000000000000001</v>
      </c>
      <c r="I347" s="239"/>
      <c r="J347" s="235"/>
      <c r="K347" s="235"/>
      <c r="L347" s="240"/>
      <c r="M347" s="241"/>
      <c r="N347" s="242"/>
      <c r="O347" s="242"/>
      <c r="P347" s="242"/>
      <c r="Q347" s="242"/>
      <c r="R347" s="242"/>
      <c r="S347" s="242"/>
      <c r="T347" s="243"/>
      <c r="U347" s="13"/>
      <c r="V347" s="13"/>
      <c r="W347" s="13"/>
      <c r="X347" s="13"/>
      <c r="Y347" s="13"/>
      <c r="Z347" s="13"/>
      <c r="AA347" s="13"/>
      <c r="AB347" s="13"/>
      <c r="AC347" s="13"/>
      <c r="AD347" s="13"/>
      <c r="AE347" s="13"/>
      <c r="AT347" s="244" t="s">
        <v>158</v>
      </c>
      <c r="AU347" s="244" t="s">
        <v>92</v>
      </c>
      <c r="AV347" s="13" t="s">
        <v>92</v>
      </c>
      <c r="AW347" s="13" t="s">
        <v>42</v>
      </c>
      <c r="AX347" s="13" t="s">
        <v>90</v>
      </c>
      <c r="AY347" s="244" t="s">
        <v>136</v>
      </c>
    </row>
    <row r="348" s="12" customFormat="1" ht="22.8" customHeight="1">
      <c r="A348" s="12"/>
      <c r="B348" s="200"/>
      <c r="C348" s="201"/>
      <c r="D348" s="202" t="s">
        <v>81</v>
      </c>
      <c r="E348" s="214" t="s">
        <v>536</v>
      </c>
      <c r="F348" s="214" t="s">
        <v>537</v>
      </c>
      <c r="G348" s="201"/>
      <c r="H348" s="201"/>
      <c r="I348" s="204"/>
      <c r="J348" s="215">
        <f>BK348</f>
        <v>0</v>
      </c>
      <c r="K348" s="201"/>
      <c r="L348" s="206"/>
      <c r="M348" s="207"/>
      <c r="N348" s="208"/>
      <c r="O348" s="208"/>
      <c r="P348" s="209">
        <f>SUM(P349:P355)</f>
        <v>0</v>
      </c>
      <c r="Q348" s="208"/>
      <c r="R348" s="209">
        <f>SUM(R349:R355)</f>
        <v>0</v>
      </c>
      <c r="S348" s="208"/>
      <c r="T348" s="210">
        <f>SUM(T349:T355)</f>
        <v>0</v>
      </c>
      <c r="U348" s="12"/>
      <c r="V348" s="12"/>
      <c r="W348" s="12"/>
      <c r="X348" s="12"/>
      <c r="Y348" s="12"/>
      <c r="Z348" s="12"/>
      <c r="AA348" s="12"/>
      <c r="AB348" s="12"/>
      <c r="AC348" s="12"/>
      <c r="AD348" s="12"/>
      <c r="AE348" s="12"/>
      <c r="AR348" s="211" t="s">
        <v>90</v>
      </c>
      <c r="AT348" s="212" t="s">
        <v>81</v>
      </c>
      <c r="AU348" s="212" t="s">
        <v>90</v>
      </c>
      <c r="AY348" s="211" t="s">
        <v>136</v>
      </c>
      <c r="BK348" s="213">
        <f>SUM(BK349:BK355)</f>
        <v>0</v>
      </c>
    </row>
    <row r="349" s="2" customFormat="1" ht="21.75" customHeight="1">
      <c r="A349" s="42"/>
      <c r="B349" s="43"/>
      <c r="C349" s="216" t="s">
        <v>509</v>
      </c>
      <c r="D349" s="216" t="s">
        <v>139</v>
      </c>
      <c r="E349" s="217" t="s">
        <v>539</v>
      </c>
      <c r="F349" s="218" t="s">
        <v>540</v>
      </c>
      <c r="G349" s="219" t="s">
        <v>322</v>
      </c>
      <c r="H349" s="220">
        <v>5.7039999999999997</v>
      </c>
      <c r="I349" s="221"/>
      <c r="J349" s="222">
        <f>ROUND(I349*H349,2)</f>
        <v>0</v>
      </c>
      <c r="K349" s="218" t="s">
        <v>240</v>
      </c>
      <c r="L349" s="48"/>
      <c r="M349" s="223" t="s">
        <v>44</v>
      </c>
      <c r="N349" s="224" t="s">
        <v>53</v>
      </c>
      <c r="O349" s="88"/>
      <c r="P349" s="225">
        <f>O349*H349</f>
        <v>0</v>
      </c>
      <c r="Q349" s="225">
        <v>0</v>
      </c>
      <c r="R349" s="225">
        <f>Q349*H349</f>
        <v>0</v>
      </c>
      <c r="S349" s="225">
        <v>0</v>
      </c>
      <c r="T349" s="226">
        <f>S349*H349</f>
        <v>0</v>
      </c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R349" s="227" t="s">
        <v>154</v>
      </c>
      <c r="AT349" s="227" t="s">
        <v>139</v>
      </c>
      <c r="AU349" s="227" t="s">
        <v>92</v>
      </c>
      <c r="AY349" s="20" t="s">
        <v>136</v>
      </c>
      <c r="BE349" s="228">
        <f>IF(N349="základní",J349,0)</f>
        <v>0</v>
      </c>
      <c r="BF349" s="228">
        <f>IF(N349="snížená",J349,0)</f>
        <v>0</v>
      </c>
      <c r="BG349" s="228">
        <f>IF(N349="zákl. přenesená",J349,0)</f>
        <v>0</v>
      </c>
      <c r="BH349" s="228">
        <f>IF(N349="sníž. přenesená",J349,0)</f>
        <v>0</v>
      </c>
      <c r="BI349" s="228">
        <f>IF(N349="nulová",J349,0)</f>
        <v>0</v>
      </c>
      <c r="BJ349" s="20" t="s">
        <v>90</v>
      </c>
      <c r="BK349" s="228">
        <f>ROUND(I349*H349,2)</f>
        <v>0</v>
      </c>
      <c r="BL349" s="20" t="s">
        <v>154</v>
      </c>
      <c r="BM349" s="227" t="s">
        <v>826</v>
      </c>
    </row>
    <row r="350" s="2" customFormat="1">
      <c r="A350" s="42"/>
      <c r="B350" s="43"/>
      <c r="C350" s="44"/>
      <c r="D350" s="251" t="s">
        <v>242</v>
      </c>
      <c r="E350" s="44"/>
      <c r="F350" s="252" t="s">
        <v>542</v>
      </c>
      <c r="G350" s="44"/>
      <c r="H350" s="44"/>
      <c r="I350" s="231"/>
      <c r="J350" s="44"/>
      <c r="K350" s="44"/>
      <c r="L350" s="48"/>
      <c r="M350" s="232"/>
      <c r="N350" s="233"/>
      <c r="O350" s="88"/>
      <c r="P350" s="88"/>
      <c r="Q350" s="88"/>
      <c r="R350" s="88"/>
      <c r="S350" s="88"/>
      <c r="T350" s="89"/>
      <c r="U350" s="42"/>
      <c r="V350" s="42"/>
      <c r="W350" s="42"/>
      <c r="X350" s="42"/>
      <c r="Y350" s="42"/>
      <c r="Z350" s="42"/>
      <c r="AA350" s="42"/>
      <c r="AB350" s="42"/>
      <c r="AC350" s="42"/>
      <c r="AD350" s="42"/>
      <c r="AE350" s="42"/>
      <c r="AT350" s="20" t="s">
        <v>242</v>
      </c>
      <c r="AU350" s="20" t="s">
        <v>92</v>
      </c>
    </row>
    <row r="351" s="2" customFormat="1" ht="24.15" customHeight="1">
      <c r="A351" s="42"/>
      <c r="B351" s="43"/>
      <c r="C351" s="216" t="s">
        <v>515</v>
      </c>
      <c r="D351" s="216" t="s">
        <v>139</v>
      </c>
      <c r="E351" s="217" t="s">
        <v>544</v>
      </c>
      <c r="F351" s="218" t="s">
        <v>545</v>
      </c>
      <c r="G351" s="219" t="s">
        <v>322</v>
      </c>
      <c r="H351" s="220">
        <v>165.416</v>
      </c>
      <c r="I351" s="221"/>
      <c r="J351" s="222">
        <f>ROUND(I351*H351,2)</f>
        <v>0</v>
      </c>
      <c r="K351" s="218" t="s">
        <v>240</v>
      </c>
      <c r="L351" s="48"/>
      <c r="M351" s="223" t="s">
        <v>44</v>
      </c>
      <c r="N351" s="224" t="s">
        <v>53</v>
      </c>
      <c r="O351" s="88"/>
      <c r="P351" s="225">
        <f>O351*H351</f>
        <v>0</v>
      </c>
      <c r="Q351" s="225">
        <v>0</v>
      </c>
      <c r="R351" s="225">
        <f>Q351*H351</f>
        <v>0</v>
      </c>
      <c r="S351" s="225">
        <v>0</v>
      </c>
      <c r="T351" s="226">
        <f>S351*H351</f>
        <v>0</v>
      </c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R351" s="227" t="s">
        <v>154</v>
      </c>
      <c r="AT351" s="227" t="s">
        <v>139</v>
      </c>
      <c r="AU351" s="227" t="s">
        <v>92</v>
      </c>
      <c r="AY351" s="20" t="s">
        <v>136</v>
      </c>
      <c r="BE351" s="228">
        <f>IF(N351="základní",J351,0)</f>
        <v>0</v>
      </c>
      <c r="BF351" s="228">
        <f>IF(N351="snížená",J351,0)</f>
        <v>0</v>
      </c>
      <c r="BG351" s="228">
        <f>IF(N351="zákl. přenesená",J351,0)</f>
        <v>0</v>
      </c>
      <c r="BH351" s="228">
        <f>IF(N351="sníž. přenesená",J351,0)</f>
        <v>0</v>
      </c>
      <c r="BI351" s="228">
        <f>IF(N351="nulová",J351,0)</f>
        <v>0</v>
      </c>
      <c r="BJ351" s="20" t="s">
        <v>90</v>
      </c>
      <c r="BK351" s="228">
        <f>ROUND(I351*H351,2)</f>
        <v>0</v>
      </c>
      <c r="BL351" s="20" t="s">
        <v>154</v>
      </c>
      <c r="BM351" s="227" t="s">
        <v>827</v>
      </c>
    </row>
    <row r="352" s="2" customFormat="1">
      <c r="A352" s="42"/>
      <c r="B352" s="43"/>
      <c r="C352" s="44"/>
      <c r="D352" s="251" t="s">
        <v>242</v>
      </c>
      <c r="E352" s="44"/>
      <c r="F352" s="252" t="s">
        <v>547</v>
      </c>
      <c r="G352" s="44"/>
      <c r="H352" s="44"/>
      <c r="I352" s="231"/>
      <c r="J352" s="44"/>
      <c r="K352" s="44"/>
      <c r="L352" s="48"/>
      <c r="M352" s="232"/>
      <c r="N352" s="233"/>
      <c r="O352" s="88"/>
      <c r="P352" s="88"/>
      <c r="Q352" s="88"/>
      <c r="R352" s="88"/>
      <c r="S352" s="88"/>
      <c r="T352" s="89"/>
      <c r="U352" s="42"/>
      <c r="V352" s="42"/>
      <c r="W352" s="42"/>
      <c r="X352" s="42"/>
      <c r="Y352" s="42"/>
      <c r="Z352" s="42"/>
      <c r="AA352" s="42"/>
      <c r="AB352" s="42"/>
      <c r="AC352" s="42"/>
      <c r="AD352" s="42"/>
      <c r="AE352" s="42"/>
      <c r="AT352" s="20" t="s">
        <v>242</v>
      </c>
      <c r="AU352" s="20" t="s">
        <v>92</v>
      </c>
    </row>
    <row r="353" s="13" customFormat="1">
      <c r="A353" s="13"/>
      <c r="B353" s="234"/>
      <c r="C353" s="235"/>
      <c r="D353" s="229" t="s">
        <v>158</v>
      </c>
      <c r="E353" s="235"/>
      <c r="F353" s="237" t="s">
        <v>828</v>
      </c>
      <c r="G353" s="235"/>
      <c r="H353" s="238">
        <v>165.416</v>
      </c>
      <c r="I353" s="239"/>
      <c r="J353" s="235"/>
      <c r="K353" s="235"/>
      <c r="L353" s="240"/>
      <c r="M353" s="241"/>
      <c r="N353" s="242"/>
      <c r="O353" s="242"/>
      <c r="P353" s="242"/>
      <c r="Q353" s="242"/>
      <c r="R353" s="242"/>
      <c r="S353" s="242"/>
      <c r="T353" s="243"/>
      <c r="U353" s="13"/>
      <c r="V353" s="13"/>
      <c r="W353" s="13"/>
      <c r="X353" s="13"/>
      <c r="Y353" s="13"/>
      <c r="Z353" s="13"/>
      <c r="AA353" s="13"/>
      <c r="AB353" s="13"/>
      <c r="AC353" s="13"/>
      <c r="AD353" s="13"/>
      <c r="AE353" s="13"/>
      <c r="AT353" s="244" t="s">
        <v>158</v>
      </c>
      <c r="AU353" s="244" t="s">
        <v>92</v>
      </c>
      <c r="AV353" s="13" t="s">
        <v>92</v>
      </c>
      <c r="AW353" s="13" t="s">
        <v>4</v>
      </c>
      <c r="AX353" s="13" t="s">
        <v>90</v>
      </c>
      <c r="AY353" s="244" t="s">
        <v>136</v>
      </c>
    </row>
    <row r="354" s="2" customFormat="1" ht="24.15" customHeight="1">
      <c r="A354" s="42"/>
      <c r="B354" s="43"/>
      <c r="C354" s="216" t="s">
        <v>521</v>
      </c>
      <c r="D354" s="216" t="s">
        <v>139</v>
      </c>
      <c r="E354" s="217" t="s">
        <v>550</v>
      </c>
      <c r="F354" s="218" t="s">
        <v>551</v>
      </c>
      <c r="G354" s="219" t="s">
        <v>322</v>
      </c>
      <c r="H354" s="220">
        <v>5.7039999999999997</v>
      </c>
      <c r="I354" s="221"/>
      <c r="J354" s="222">
        <f>ROUND(I354*H354,2)</f>
        <v>0</v>
      </c>
      <c r="K354" s="218" t="s">
        <v>240</v>
      </c>
      <c r="L354" s="48"/>
      <c r="M354" s="223" t="s">
        <v>44</v>
      </c>
      <c r="N354" s="224" t="s">
        <v>53</v>
      </c>
      <c r="O354" s="88"/>
      <c r="P354" s="225">
        <f>O354*H354</f>
        <v>0</v>
      </c>
      <c r="Q354" s="225">
        <v>0</v>
      </c>
      <c r="R354" s="225">
        <f>Q354*H354</f>
        <v>0</v>
      </c>
      <c r="S354" s="225">
        <v>0</v>
      </c>
      <c r="T354" s="226">
        <f>S354*H354</f>
        <v>0</v>
      </c>
      <c r="U354" s="42"/>
      <c r="V354" s="42"/>
      <c r="W354" s="42"/>
      <c r="X354" s="42"/>
      <c r="Y354" s="42"/>
      <c r="Z354" s="42"/>
      <c r="AA354" s="42"/>
      <c r="AB354" s="42"/>
      <c r="AC354" s="42"/>
      <c r="AD354" s="42"/>
      <c r="AE354" s="42"/>
      <c r="AR354" s="227" t="s">
        <v>154</v>
      </c>
      <c r="AT354" s="227" t="s">
        <v>139</v>
      </c>
      <c r="AU354" s="227" t="s">
        <v>92</v>
      </c>
      <c r="AY354" s="20" t="s">
        <v>136</v>
      </c>
      <c r="BE354" s="228">
        <f>IF(N354="základní",J354,0)</f>
        <v>0</v>
      </c>
      <c r="BF354" s="228">
        <f>IF(N354="snížená",J354,0)</f>
        <v>0</v>
      </c>
      <c r="BG354" s="228">
        <f>IF(N354="zákl. přenesená",J354,0)</f>
        <v>0</v>
      </c>
      <c r="BH354" s="228">
        <f>IF(N354="sníž. přenesená",J354,0)</f>
        <v>0</v>
      </c>
      <c r="BI354" s="228">
        <f>IF(N354="nulová",J354,0)</f>
        <v>0</v>
      </c>
      <c r="BJ354" s="20" t="s">
        <v>90</v>
      </c>
      <c r="BK354" s="228">
        <f>ROUND(I354*H354,2)</f>
        <v>0</v>
      </c>
      <c r="BL354" s="20" t="s">
        <v>154</v>
      </c>
      <c r="BM354" s="227" t="s">
        <v>829</v>
      </c>
    </row>
    <row r="355" s="2" customFormat="1">
      <c r="A355" s="42"/>
      <c r="B355" s="43"/>
      <c r="C355" s="44"/>
      <c r="D355" s="251" t="s">
        <v>242</v>
      </c>
      <c r="E355" s="44"/>
      <c r="F355" s="252" t="s">
        <v>553</v>
      </c>
      <c r="G355" s="44"/>
      <c r="H355" s="44"/>
      <c r="I355" s="231"/>
      <c r="J355" s="44"/>
      <c r="K355" s="44"/>
      <c r="L355" s="48"/>
      <c r="M355" s="232"/>
      <c r="N355" s="233"/>
      <c r="O355" s="88"/>
      <c r="P355" s="88"/>
      <c r="Q355" s="88"/>
      <c r="R355" s="88"/>
      <c r="S355" s="88"/>
      <c r="T355" s="89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T355" s="20" t="s">
        <v>242</v>
      </c>
      <c r="AU355" s="20" t="s">
        <v>92</v>
      </c>
    </row>
    <row r="356" s="12" customFormat="1" ht="22.8" customHeight="1">
      <c r="A356" s="12"/>
      <c r="B356" s="200"/>
      <c r="C356" s="201"/>
      <c r="D356" s="202" t="s">
        <v>81</v>
      </c>
      <c r="E356" s="214" t="s">
        <v>554</v>
      </c>
      <c r="F356" s="214" t="s">
        <v>555</v>
      </c>
      <c r="G356" s="201"/>
      <c r="H356" s="201"/>
      <c r="I356" s="204"/>
      <c r="J356" s="215">
        <f>BK356</f>
        <v>0</v>
      </c>
      <c r="K356" s="201"/>
      <c r="L356" s="206"/>
      <c r="M356" s="207"/>
      <c r="N356" s="208"/>
      <c r="O356" s="208"/>
      <c r="P356" s="209">
        <f>SUM(P357:P358)</f>
        <v>0</v>
      </c>
      <c r="Q356" s="208"/>
      <c r="R356" s="209">
        <f>SUM(R357:R358)</f>
        <v>0</v>
      </c>
      <c r="S356" s="208"/>
      <c r="T356" s="210">
        <f>SUM(T357:T358)</f>
        <v>0</v>
      </c>
      <c r="U356" s="12"/>
      <c r="V356" s="12"/>
      <c r="W356" s="12"/>
      <c r="X356" s="12"/>
      <c r="Y356" s="12"/>
      <c r="Z356" s="12"/>
      <c r="AA356" s="12"/>
      <c r="AB356" s="12"/>
      <c r="AC356" s="12"/>
      <c r="AD356" s="12"/>
      <c r="AE356" s="12"/>
      <c r="AR356" s="211" t="s">
        <v>90</v>
      </c>
      <c r="AT356" s="212" t="s">
        <v>81</v>
      </c>
      <c r="AU356" s="212" t="s">
        <v>90</v>
      </c>
      <c r="AY356" s="211" t="s">
        <v>136</v>
      </c>
      <c r="BK356" s="213">
        <f>SUM(BK357:BK358)</f>
        <v>0</v>
      </c>
    </row>
    <row r="357" s="2" customFormat="1" ht="24.15" customHeight="1">
      <c r="A357" s="42"/>
      <c r="B357" s="43"/>
      <c r="C357" s="216" t="s">
        <v>526</v>
      </c>
      <c r="D357" s="216" t="s">
        <v>139</v>
      </c>
      <c r="E357" s="217" t="s">
        <v>557</v>
      </c>
      <c r="F357" s="218" t="s">
        <v>558</v>
      </c>
      <c r="G357" s="219" t="s">
        <v>322</v>
      </c>
      <c r="H357" s="220">
        <v>12.791</v>
      </c>
      <c r="I357" s="221"/>
      <c r="J357" s="222">
        <f>ROUND(I357*H357,2)</f>
        <v>0</v>
      </c>
      <c r="K357" s="218" t="s">
        <v>240</v>
      </c>
      <c r="L357" s="48"/>
      <c r="M357" s="223" t="s">
        <v>44</v>
      </c>
      <c r="N357" s="224" t="s">
        <v>53</v>
      </c>
      <c r="O357" s="88"/>
      <c r="P357" s="225">
        <f>O357*H357</f>
        <v>0</v>
      </c>
      <c r="Q357" s="225">
        <v>0</v>
      </c>
      <c r="R357" s="225">
        <f>Q357*H357</f>
        <v>0</v>
      </c>
      <c r="S357" s="225">
        <v>0</v>
      </c>
      <c r="T357" s="226">
        <f>S357*H357</f>
        <v>0</v>
      </c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R357" s="227" t="s">
        <v>154</v>
      </c>
      <c r="AT357" s="227" t="s">
        <v>139</v>
      </c>
      <c r="AU357" s="227" t="s">
        <v>92</v>
      </c>
      <c r="AY357" s="20" t="s">
        <v>136</v>
      </c>
      <c r="BE357" s="228">
        <f>IF(N357="základní",J357,0)</f>
        <v>0</v>
      </c>
      <c r="BF357" s="228">
        <f>IF(N357="snížená",J357,0)</f>
        <v>0</v>
      </c>
      <c r="BG357" s="228">
        <f>IF(N357="zákl. přenesená",J357,0)</f>
        <v>0</v>
      </c>
      <c r="BH357" s="228">
        <f>IF(N357="sníž. přenesená",J357,0)</f>
        <v>0</v>
      </c>
      <c r="BI357" s="228">
        <f>IF(N357="nulová",J357,0)</f>
        <v>0</v>
      </c>
      <c r="BJ357" s="20" t="s">
        <v>90</v>
      </c>
      <c r="BK357" s="228">
        <f>ROUND(I357*H357,2)</f>
        <v>0</v>
      </c>
      <c r="BL357" s="20" t="s">
        <v>154</v>
      </c>
      <c r="BM357" s="227" t="s">
        <v>830</v>
      </c>
    </row>
    <row r="358" s="2" customFormat="1">
      <c r="A358" s="42"/>
      <c r="B358" s="43"/>
      <c r="C358" s="44"/>
      <c r="D358" s="251" t="s">
        <v>242</v>
      </c>
      <c r="E358" s="44"/>
      <c r="F358" s="252" t="s">
        <v>560</v>
      </c>
      <c r="G358" s="44"/>
      <c r="H358" s="44"/>
      <c r="I358" s="231"/>
      <c r="J358" s="44"/>
      <c r="K358" s="44"/>
      <c r="L358" s="48"/>
      <c r="M358" s="288"/>
      <c r="N358" s="289"/>
      <c r="O358" s="290"/>
      <c r="P358" s="290"/>
      <c r="Q358" s="290"/>
      <c r="R358" s="290"/>
      <c r="S358" s="290"/>
      <c r="T358" s="291"/>
      <c r="U358" s="42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T358" s="20" t="s">
        <v>242</v>
      </c>
      <c r="AU358" s="20" t="s">
        <v>92</v>
      </c>
    </row>
    <row r="359" s="2" customFormat="1" ht="6.96" customHeight="1">
      <c r="A359" s="42"/>
      <c r="B359" s="63"/>
      <c r="C359" s="64"/>
      <c r="D359" s="64"/>
      <c r="E359" s="64"/>
      <c r="F359" s="64"/>
      <c r="G359" s="64"/>
      <c r="H359" s="64"/>
      <c r="I359" s="64"/>
      <c r="J359" s="64"/>
      <c r="K359" s="64"/>
      <c r="L359" s="48"/>
      <c r="M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</row>
  </sheetData>
  <sheetProtection sheet="1" autoFilter="0" formatColumns="0" formatRows="0" objects="1" scenarios="1" spinCount="100000" saltValue="aQdIH+UXij8cvugSA2Vnyn9BAh5EIZKTUYlJPnAUdGrHbzrVrATrKTSe1Z/CHDqMXZdLCiaR+t2oL4DLin+L6A==" hashValue="j8+YiZTob1xJNm5UR5ilTq13naijoD3IxYs8FJ5ju0xO44ncHLzyzoQFcQPrQrUKIde2a92rUQ1nDjouFpUfoA==" algorithmName="SHA-512" password="CC35"/>
  <autoFilter ref="C87:K358"/>
  <mergeCells count="9">
    <mergeCell ref="E7:H7"/>
    <mergeCell ref="E9:H9"/>
    <mergeCell ref="E18:H18"/>
    <mergeCell ref="E27:H27"/>
    <mergeCell ref="E48:H48"/>
    <mergeCell ref="E50:H50"/>
    <mergeCell ref="E78:H78"/>
    <mergeCell ref="E80:H80"/>
    <mergeCell ref="L2:V2"/>
  </mergeCells>
  <hyperlinks>
    <hyperlink ref="F92" r:id="rId1" display="https://podminky.urs.cz/item/CS_URS_2025_01/115101201"/>
    <hyperlink ref="F97" r:id="rId2" display="https://podminky.urs.cz/item/CS_URS_2025_01/115101301"/>
    <hyperlink ref="F102" r:id="rId3" display="https://podminky.urs.cz/item/CS_URS_2025_01/119001412"/>
    <hyperlink ref="F106" r:id="rId4" display="https://podminky.urs.cz/item/CS_URS_2025_01/121151103"/>
    <hyperlink ref="F109" r:id="rId5" display="https://podminky.urs.cz/item/CS_URS_2025_01/132254204"/>
    <hyperlink ref="F117" r:id="rId6" display="https://podminky.urs.cz/item/CS_URS_2025_01/132354204"/>
    <hyperlink ref="F123" r:id="rId7" display="https://podminky.urs.cz/item/CS_URS_2025_01/139001101"/>
    <hyperlink ref="F127" r:id="rId8" display="https://podminky.urs.cz/item/CS_URS_2025_01/151101101"/>
    <hyperlink ref="F131" r:id="rId9" display="https://podminky.urs.cz/item/CS_URS_2025_01/151101111"/>
    <hyperlink ref="F135" r:id="rId10" display="https://podminky.urs.cz/item/CS_URS_2025_01/162451106"/>
    <hyperlink ref="F147" r:id="rId11" display="https://podminky.urs.cz/item/CS_URS_2025_01/162751137"/>
    <hyperlink ref="F154" r:id="rId12" display="https://podminky.urs.cz/item/CS_URS_2025_01/162751139"/>
    <hyperlink ref="F161" r:id="rId13" display="https://podminky.urs.cz/item/CS_URS_2025_01/167151101"/>
    <hyperlink ref="F169" r:id="rId14" display="https://podminky.urs.cz/item/CS_URS_2025_01/171201231"/>
    <hyperlink ref="F177" r:id="rId15" display="https://podminky.urs.cz/item/CS_URS_2025_01/171251201"/>
    <hyperlink ref="F190" r:id="rId16" display="https://podminky.urs.cz/item/CS_URS_2025_01/174151101"/>
    <hyperlink ref="F205" r:id="rId17" display="https://podminky.urs.cz/item/CS_URS_2025_01/175111101"/>
    <hyperlink ref="F220" r:id="rId18" display="https://podminky.urs.cz/item/CS_URS_2025_01/181351003"/>
    <hyperlink ref="F225" r:id="rId19" display="https://podminky.urs.cz/item/CS_URS_2025_01/181411131"/>
    <hyperlink ref="F233" r:id="rId20" display="https://podminky.urs.cz/item/CS_URS_2025_01/359901111"/>
    <hyperlink ref="F238" r:id="rId21" display="https://podminky.urs.cz/item/CS_URS_2025_01/359901211"/>
    <hyperlink ref="F244" r:id="rId22" display="https://podminky.urs.cz/item/CS_URS_2025_01/451573111"/>
    <hyperlink ref="F250" r:id="rId23" display="https://podminky.urs.cz/item/CS_URS_2025_01/452311131"/>
    <hyperlink ref="F253" r:id="rId24" display="https://podminky.urs.cz/item/CS_URS_2025_01/452351111"/>
    <hyperlink ref="F256" r:id="rId25" display="https://podminky.urs.cz/item/CS_URS_2025_01/452351112"/>
    <hyperlink ref="F259" r:id="rId26" display="https://podminky.urs.cz/item/CS_URS_2025_01/457311118"/>
    <hyperlink ref="F263" r:id="rId27" display="https://podminky.urs.cz/item/CS_URS_2025_01/561121112"/>
    <hyperlink ref="F268" r:id="rId28" display="https://podminky.urs.cz/item/CS_URS_2025_01/564762111"/>
    <hyperlink ref="F272" r:id="rId29" display="https://podminky.urs.cz/item/CS_URS_2025_01/810391811"/>
    <hyperlink ref="F275" r:id="rId30" display="https://podminky.urs.cz/item/CS_URS_2025_01/871423123"/>
    <hyperlink ref="F280" r:id="rId31" display="https://podminky.urs.cz/item/CS_URS_2025_01/892422121"/>
    <hyperlink ref="F283" r:id="rId32" display="https://podminky.urs.cz/item/CS_URS_2025_01/894302162"/>
    <hyperlink ref="F288" r:id="rId33" display="https://podminky.urs.cz/item/CS_URS_2025_01/894302193"/>
    <hyperlink ref="F293" r:id="rId34" display="https://podminky.urs.cz/item/CS_URS_2025_01/894501111"/>
    <hyperlink ref="F301" r:id="rId35" display="https://podminky.urs.cz/item/CS_URS_2025_01/894501112"/>
    <hyperlink ref="F309" r:id="rId36" display="https://podminky.urs.cz/item/CS_URS_2025_01/894608112"/>
    <hyperlink ref="F313" r:id="rId37" display="https://podminky.urs.cz/item/CS_URS_2025_01/894608211"/>
    <hyperlink ref="F318" r:id="rId38" display="https://podminky.urs.cz/item/CS_URS_2025_01/899103112"/>
    <hyperlink ref="F323" r:id="rId39" display="https://podminky.urs.cz/item/CS_URS_2025_01/899104112"/>
    <hyperlink ref="F329" r:id="rId40" display="https://podminky.urs.cz/item/CS_URS_2025_01/899722113"/>
    <hyperlink ref="F335" r:id="rId41" display="https://podminky.urs.cz/item/CS_URS_2025_01/953334121"/>
    <hyperlink ref="F340" r:id="rId42" display="https://podminky.urs.cz/item/CS_URS_2025_01/962052210"/>
    <hyperlink ref="F343" r:id="rId43" display="https://podminky.urs.cz/item/CS_URS_2025_01/977211111"/>
    <hyperlink ref="F346" r:id="rId44" display="https://podminky.urs.cz/item/CS_URS_2025_01/985331211"/>
    <hyperlink ref="F350" r:id="rId45" display="https://podminky.urs.cz/item/CS_URS_2025_01/997013501"/>
    <hyperlink ref="F352" r:id="rId46" display="https://podminky.urs.cz/item/CS_URS_2025_01/997013509"/>
    <hyperlink ref="F355" r:id="rId47" display="https://podminky.urs.cz/item/CS_URS_2025_01/997013871"/>
    <hyperlink ref="F358" r:id="rId48" display="https://podminky.urs.cz/item/CS_URS_2025_01/998276101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49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20" t="s">
        <v>109</v>
      </c>
      <c r="AZ2" s="248" t="s">
        <v>671</v>
      </c>
      <c r="BA2" s="248" t="s">
        <v>672</v>
      </c>
      <c r="BB2" s="248" t="s">
        <v>196</v>
      </c>
      <c r="BC2" s="248" t="s">
        <v>831</v>
      </c>
      <c r="BD2" s="248" t="s">
        <v>92</v>
      </c>
    </row>
    <row r="3" s="1" customFormat="1" ht="6.96" customHeight="1">
      <c r="B3" s="142"/>
      <c r="C3" s="143"/>
      <c r="D3" s="143"/>
      <c r="E3" s="143"/>
      <c r="F3" s="143"/>
      <c r="G3" s="143"/>
      <c r="H3" s="143"/>
      <c r="I3" s="143"/>
      <c r="J3" s="143"/>
      <c r="K3" s="143"/>
      <c r="L3" s="23"/>
      <c r="AT3" s="20" t="s">
        <v>92</v>
      </c>
      <c r="AZ3" s="248" t="s">
        <v>205</v>
      </c>
      <c r="BA3" s="248" t="s">
        <v>206</v>
      </c>
      <c r="BB3" s="248" t="s">
        <v>200</v>
      </c>
      <c r="BC3" s="248" t="s">
        <v>832</v>
      </c>
      <c r="BD3" s="248" t="s">
        <v>92</v>
      </c>
    </row>
    <row r="4" s="1" customFormat="1" ht="24.96" customHeight="1">
      <c r="B4" s="23"/>
      <c r="D4" s="144" t="s">
        <v>110</v>
      </c>
      <c r="L4" s="23"/>
      <c r="M4" s="145" t="s">
        <v>10</v>
      </c>
      <c r="AT4" s="20" t="s">
        <v>4</v>
      </c>
    </row>
    <row r="5" s="1" customFormat="1" ht="6.96" customHeight="1">
      <c r="B5" s="23"/>
      <c r="L5" s="23"/>
    </row>
    <row r="6" s="1" customFormat="1" ht="12" customHeight="1">
      <c r="B6" s="23"/>
      <c r="D6" s="146" t="s">
        <v>16</v>
      </c>
      <c r="L6" s="23"/>
    </row>
    <row r="7" s="1" customFormat="1" ht="26.25" customHeight="1">
      <c r="B7" s="23"/>
      <c r="E7" s="147" t="str">
        <f>'Rekapitulace stavby'!K6</f>
        <v>Rataje - dostavba kanalizace včetně kanalizačních přípojek a zatrubnění silničního příkopu na západním okraji obce</v>
      </c>
      <c r="F7" s="146"/>
      <c r="G7" s="146"/>
      <c r="H7" s="146"/>
      <c r="L7" s="23"/>
    </row>
    <row r="8" s="2" customFormat="1" ht="12" customHeight="1">
      <c r="A8" s="42"/>
      <c r="B8" s="48"/>
      <c r="C8" s="42"/>
      <c r="D8" s="146" t="s">
        <v>111</v>
      </c>
      <c r="E8" s="42"/>
      <c r="F8" s="42"/>
      <c r="G8" s="42"/>
      <c r="H8" s="42"/>
      <c r="I8" s="42"/>
      <c r="J8" s="42"/>
      <c r="K8" s="42"/>
      <c r="L8" s="148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</row>
    <row r="9" s="2" customFormat="1" ht="16.5" customHeight="1">
      <c r="A9" s="42"/>
      <c r="B9" s="48"/>
      <c r="C9" s="42"/>
      <c r="D9" s="42"/>
      <c r="E9" s="149" t="s">
        <v>833</v>
      </c>
      <c r="F9" s="42"/>
      <c r="G9" s="42"/>
      <c r="H9" s="42"/>
      <c r="I9" s="42"/>
      <c r="J9" s="42"/>
      <c r="K9" s="42"/>
      <c r="L9" s="148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</row>
    <row r="10" s="2" customFormat="1">
      <c r="A10" s="42"/>
      <c r="B10" s="48"/>
      <c r="C10" s="42"/>
      <c r="D10" s="42"/>
      <c r="E10" s="42"/>
      <c r="F10" s="42"/>
      <c r="G10" s="42"/>
      <c r="H10" s="42"/>
      <c r="I10" s="42"/>
      <c r="J10" s="42"/>
      <c r="K10" s="42"/>
      <c r="L10" s="148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</row>
    <row r="11" s="2" customFormat="1" ht="12" customHeight="1">
      <c r="A11" s="42"/>
      <c r="B11" s="48"/>
      <c r="C11" s="42"/>
      <c r="D11" s="146" t="s">
        <v>18</v>
      </c>
      <c r="E11" s="42"/>
      <c r="F11" s="137" t="s">
        <v>19</v>
      </c>
      <c r="G11" s="42"/>
      <c r="H11" s="42"/>
      <c r="I11" s="146" t="s">
        <v>20</v>
      </c>
      <c r="J11" s="137" t="s">
        <v>44</v>
      </c>
      <c r="K11" s="42"/>
      <c r="L11" s="148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</row>
    <row r="12" s="2" customFormat="1" ht="12" customHeight="1">
      <c r="A12" s="42"/>
      <c r="B12" s="48"/>
      <c r="C12" s="42"/>
      <c r="D12" s="146" t="s">
        <v>22</v>
      </c>
      <c r="E12" s="42"/>
      <c r="F12" s="137" t="s">
        <v>23</v>
      </c>
      <c r="G12" s="42"/>
      <c r="H12" s="42"/>
      <c r="I12" s="146" t="s">
        <v>24</v>
      </c>
      <c r="J12" s="150" t="str">
        <f>'Rekapitulace stavby'!AN8</f>
        <v>11. 3. 2025</v>
      </c>
      <c r="K12" s="42"/>
      <c r="L12" s="148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</row>
    <row r="13" s="2" customFormat="1" ht="10.8" customHeight="1">
      <c r="A13" s="42"/>
      <c r="B13" s="48"/>
      <c r="C13" s="42"/>
      <c r="D13" s="42"/>
      <c r="E13" s="42"/>
      <c r="F13" s="42"/>
      <c r="G13" s="42"/>
      <c r="H13" s="42"/>
      <c r="I13" s="42"/>
      <c r="J13" s="42"/>
      <c r="K13" s="42"/>
      <c r="L13" s="148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</row>
    <row r="14" s="2" customFormat="1" ht="12" customHeight="1">
      <c r="A14" s="42"/>
      <c r="B14" s="48"/>
      <c r="C14" s="42"/>
      <c r="D14" s="146" t="s">
        <v>30</v>
      </c>
      <c r="E14" s="42"/>
      <c r="F14" s="42"/>
      <c r="G14" s="42"/>
      <c r="H14" s="42"/>
      <c r="I14" s="146" t="s">
        <v>31</v>
      </c>
      <c r="J14" s="137" t="s">
        <v>32</v>
      </c>
      <c r="K14" s="42"/>
      <c r="L14" s="148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</row>
    <row r="15" s="2" customFormat="1" ht="18" customHeight="1">
      <c r="A15" s="42"/>
      <c r="B15" s="48"/>
      <c r="C15" s="42"/>
      <c r="D15" s="42"/>
      <c r="E15" s="137" t="s">
        <v>33</v>
      </c>
      <c r="F15" s="42"/>
      <c r="G15" s="42"/>
      <c r="H15" s="42"/>
      <c r="I15" s="146" t="s">
        <v>34</v>
      </c>
      <c r="J15" s="137" t="s">
        <v>35</v>
      </c>
      <c r="K15" s="42"/>
      <c r="L15" s="148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</row>
    <row r="16" s="2" customFormat="1" ht="6.96" customHeight="1">
      <c r="A16" s="42"/>
      <c r="B16" s="48"/>
      <c r="C16" s="42"/>
      <c r="D16" s="42"/>
      <c r="E16" s="42"/>
      <c r="F16" s="42"/>
      <c r="G16" s="42"/>
      <c r="H16" s="42"/>
      <c r="I16" s="42"/>
      <c r="J16" s="42"/>
      <c r="K16" s="42"/>
      <c r="L16" s="148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</row>
    <row r="17" s="2" customFormat="1" ht="12" customHeight="1">
      <c r="A17" s="42"/>
      <c r="B17" s="48"/>
      <c r="C17" s="42"/>
      <c r="D17" s="146" t="s">
        <v>36</v>
      </c>
      <c r="E17" s="42"/>
      <c r="F17" s="42"/>
      <c r="G17" s="42"/>
      <c r="H17" s="42"/>
      <c r="I17" s="146" t="s">
        <v>31</v>
      </c>
      <c r="J17" s="36" t="str">
        <f>'Rekapitulace stavby'!AN13</f>
        <v>Vyplň údaj</v>
      </c>
      <c r="K17" s="42"/>
      <c r="L17" s="148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</row>
    <row r="18" s="2" customFormat="1" ht="18" customHeight="1">
      <c r="A18" s="42"/>
      <c r="B18" s="48"/>
      <c r="C18" s="42"/>
      <c r="D18" s="42"/>
      <c r="E18" s="36" t="str">
        <f>'Rekapitulace stavby'!E14</f>
        <v>Vyplň údaj</v>
      </c>
      <c r="F18" s="137"/>
      <c r="G18" s="137"/>
      <c r="H18" s="137"/>
      <c r="I18" s="146" t="s">
        <v>34</v>
      </c>
      <c r="J18" s="36" t="str">
        <f>'Rekapitulace stavby'!AN14</f>
        <v>Vyplň údaj</v>
      </c>
      <c r="K18" s="42"/>
      <c r="L18" s="148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</row>
    <row r="19" s="2" customFormat="1" ht="6.96" customHeight="1">
      <c r="A19" s="42"/>
      <c r="B19" s="48"/>
      <c r="C19" s="42"/>
      <c r="D19" s="42"/>
      <c r="E19" s="42"/>
      <c r="F19" s="42"/>
      <c r="G19" s="42"/>
      <c r="H19" s="42"/>
      <c r="I19" s="42"/>
      <c r="J19" s="42"/>
      <c r="K19" s="42"/>
      <c r="L19" s="148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</row>
    <row r="20" s="2" customFormat="1" ht="12" customHeight="1">
      <c r="A20" s="42"/>
      <c r="B20" s="48"/>
      <c r="C20" s="42"/>
      <c r="D20" s="146" t="s">
        <v>38</v>
      </c>
      <c r="E20" s="42"/>
      <c r="F20" s="42"/>
      <c r="G20" s="42"/>
      <c r="H20" s="42"/>
      <c r="I20" s="146" t="s">
        <v>31</v>
      </c>
      <c r="J20" s="137" t="s">
        <v>39</v>
      </c>
      <c r="K20" s="42"/>
      <c r="L20" s="148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</row>
    <row r="21" s="2" customFormat="1" ht="18" customHeight="1">
      <c r="A21" s="42"/>
      <c r="B21" s="48"/>
      <c r="C21" s="42"/>
      <c r="D21" s="42"/>
      <c r="E21" s="137" t="s">
        <v>40</v>
      </c>
      <c r="F21" s="42"/>
      <c r="G21" s="42"/>
      <c r="H21" s="42"/>
      <c r="I21" s="146" t="s">
        <v>34</v>
      </c>
      <c r="J21" s="137" t="s">
        <v>41</v>
      </c>
      <c r="K21" s="42"/>
      <c r="L21" s="148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</row>
    <row r="22" s="2" customFormat="1" ht="6.96" customHeight="1">
      <c r="A22" s="42"/>
      <c r="B22" s="48"/>
      <c r="C22" s="42"/>
      <c r="D22" s="42"/>
      <c r="E22" s="42"/>
      <c r="F22" s="42"/>
      <c r="G22" s="42"/>
      <c r="H22" s="42"/>
      <c r="I22" s="42"/>
      <c r="J22" s="42"/>
      <c r="K22" s="42"/>
      <c r="L22" s="148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</row>
    <row r="23" s="2" customFormat="1" ht="12" customHeight="1">
      <c r="A23" s="42"/>
      <c r="B23" s="48"/>
      <c r="C23" s="42"/>
      <c r="D23" s="146" t="s">
        <v>43</v>
      </c>
      <c r="E23" s="42"/>
      <c r="F23" s="42"/>
      <c r="G23" s="42"/>
      <c r="H23" s="42"/>
      <c r="I23" s="146" t="s">
        <v>31</v>
      </c>
      <c r="J23" s="137" t="s">
        <v>44</v>
      </c>
      <c r="K23" s="42"/>
      <c r="L23" s="148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</row>
    <row r="24" s="2" customFormat="1" ht="18" customHeight="1">
      <c r="A24" s="42"/>
      <c r="B24" s="48"/>
      <c r="C24" s="42"/>
      <c r="D24" s="42"/>
      <c r="E24" s="137" t="s">
        <v>45</v>
      </c>
      <c r="F24" s="42"/>
      <c r="G24" s="42"/>
      <c r="H24" s="42"/>
      <c r="I24" s="146" t="s">
        <v>34</v>
      </c>
      <c r="J24" s="137" t="s">
        <v>44</v>
      </c>
      <c r="K24" s="42"/>
      <c r="L24" s="148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</row>
    <row r="25" s="2" customFormat="1" ht="6.96" customHeight="1">
      <c r="A25" s="42"/>
      <c r="B25" s="48"/>
      <c r="C25" s="42"/>
      <c r="D25" s="42"/>
      <c r="E25" s="42"/>
      <c r="F25" s="42"/>
      <c r="G25" s="42"/>
      <c r="H25" s="42"/>
      <c r="I25" s="42"/>
      <c r="J25" s="42"/>
      <c r="K25" s="42"/>
      <c r="L25" s="148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</row>
    <row r="26" s="2" customFormat="1" ht="12" customHeight="1">
      <c r="A26" s="42"/>
      <c r="B26" s="48"/>
      <c r="C26" s="42"/>
      <c r="D26" s="146" t="s">
        <v>46</v>
      </c>
      <c r="E26" s="42"/>
      <c r="F26" s="42"/>
      <c r="G26" s="42"/>
      <c r="H26" s="42"/>
      <c r="I26" s="42"/>
      <c r="J26" s="42"/>
      <c r="K26" s="42"/>
      <c r="L26" s="148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</row>
    <row r="27" s="8" customFormat="1" ht="16.5" customHeight="1">
      <c r="A27" s="151"/>
      <c r="B27" s="152"/>
      <c r="C27" s="151"/>
      <c r="D27" s="151"/>
      <c r="E27" s="153" t="s">
        <v>44</v>
      </c>
      <c r="F27" s="153"/>
      <c r="G27" s="153"/>
      <c r="H27" s="153"/>
      <c r="I27" s="151"/>
      <c r="J27" s="151"/>
      <c r="K27" s="151"/>
      <c r="L27" s="154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</row>
    <row r="28" s="2" customFormat="1" ht="6.96" customHeight="1">
      <c r="A28" s="42"/>
      <c r="B28" s="48"/>
      <c r="C28" s="42"/>
      <c r="D28" s="42"/>
      <c r="E28" s="42"/>
      <c r="F28" s="42"/>
      <c r="G28" s="42"/>
      <c r="H28" s="42"/>
      <c r="I28" s="42"/>
      <c r="J28" s="42"/>
      <c r="K28" s="42"/>
      <c r="L28" s="148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</row>
    <row r="29" s="2" customFormat="1" ht="6.96" customHeight="1">
      <c r="A29" s="42"/>
      <c r="B29" s="48"/>
      <c r="C29" s="42"/>
      <c r="D29" s="155"/>
      <c r="E29" s="155"/>
      <c r="F29" s="155"/>
      <c r="G29" s="155"/>
      <c r="H29" s="155"/>
      <c r="I29" s="155"/>
      <c r="J29" s="155"/>
      <c r="K29" s="155"/>
      <c r="L29" s="148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</row>
    <row r="30" s="2" customFormat="1" ht="25.44" customHeight="1">
      <c r="A30" s="42"/>
      <c r="B30" s="48"/>
      <c r="C30" s="42"/>
      <c r="D30" s="156" t="s">
        <v>48</v>
      </c>
      <c r="E30" s="42"/>
      <c r="F30" s="42"/>
      <c r="G30" s="42"/>
      <c r="H30" s="42"/>
      <c r="I30" s="42"/>
      <c r="J30" s="157">
        <f>ROUND(J92, 2)</f>
        <v>0</v>
      </c>
      <c r="K30" s="42"/>
      <c r="L30" s="148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</row>
    <row r="31" s="2" customFormat="1" ht="6.96" customHeight="1">
      <c r="A31" s="42"/>
      <c r="B31" s="48"/>
      <c r="C31" s="42"/>
      <c r="D31" s="155"/>
      <c r="E31" s="155"/>
      <c r="F31" s="155"/>
      <c r="G31" s="155"/>
      <c r="H31" s="155"/>
      <c r="I31" s="155"/>
      <c r="J31" s="155"/>
      <c r="K31" s="155"/>
      <c r="L31" s="148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</row>
    <row r="32" s="2" customFormat="1" ht="14.4" customHeight="1">
      <c r="A32" s="42"/>
      <c r="B32" s="48"/>
      <c r="C32" s="42"/>
      <c r="D32" s="42"/>
      <c r="E32" s="42"/>
      <c r="F32" s="158" t="s">
        <v>50</v>
      </c>
      <c r="G32" s="42"/>
      <c r="H32" s="42"/>
      <c r="I32" s="158" t="s">
        <v>49</v>
      </c>
      <c r="J32" s="158" t="s">
        <v>51</v>
      </c>
      <c r="K32" s="42"/>
      <c r="L32" s="148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</row>
    <row r="33" s="2" customFormat="1" ht="14.4" customHeight="1">
      <c r="A33" s="42"/>
      <c r="B33" s="48"/>
      <c r="C33" s="42"/>
      <c r="D33" s="159" t="s">
        <v>52</v>
      </c>
      <c r="E33" s="146" t="s">
        <v>53</v>
      </c>
      <c r="F33" s="160">
        <f>ROUND((SUM(BE92:BE319)),  2)</f>
        <v>0</v>
      </c>
      <c r="G33" s="42"/>
      <c r="H33" s="42"/>
      <c r="I33" s="161">
        <v>0.20999999999999999</v>
      </c>
      <c r="J33" s="160">
        <f>ROUND(((SUM(BE92:BE319))*I33),  2)</f>
        <v>0</v>
      </c>
      <c r="K33" s="42"/>
      <c r="L33" s="148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</row>
    <row r="34" s="2" customFormat="1" ht="14.4" customHeight="1">
      <c r="A34" s="42"/>
      <c r="B34" s="48"/>
      <c r="C34" s="42"/>
      <c r="D34" s="42"/>
      <c r="E34" s="146" t="s">
        <v>54</v>
      </c>
      <c r="F34" s="160">
        <f>ROUND((SUM(BF92:BF319)),  2)</f>
        <v>0</v>
      </c>
      <c r="G34" s="42"/>
      <c r="H34" s="42"/>
      <c r="I34" s="161">
        <v>0.12</v>
      </c>
      <c r="J34" s="160">
        <f>ROUND(((SUM(BF92:BF319))*I34),  2)</f>
        <v>0</v>
      </c>
      <c r="K34" s="42"/>
      <c r="L34" s="148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</row>
    <row r="35" hidden="1" s="2" customFormat="1" ht="14.4" customHeight="1">
      <c r="A35" s="42"/>
      <c r="B35" s="48"/>
      <c r="C35" s="42"/>
      <c r="D35" s="42"/>
      <c r="E35" s="146" t="s">
        <v>55</v>
      </c>
      <c r="F35" s="160">
        <f>ROUND((SUM(BG92:BG319)),  2)</f>
        <v>0</v>
      </c>
      <c r="G35" s="42"/>
      <c r="H35" s="42"/>
      <c r="I35" s="161">
        <v>0.20999999999999999</v>
      </c>
      <c r="J35" s="160">
        <f>0</f>
        <v>0</v>
      </c>
      <c r="K35" s="42"/>
      <c r="L35" s="148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</row>
    <row r="36" hidden="1" s="2" customFormat="1" ht="14.4" customHeight="1">
      <c r="A36" s="42"/>
      <c r="B36" s="48"/>
      <c r="C36" s="42"/>
      <c r="D36" s="42"/>
      <c r="E36" s="146" t="s">
        <v>56</v>
      </c>
      <c r="F36" s="160">
        <f>ROUND((SUM(BH92:BH319)),  2)</f>
        <v>0</v>
      </c>
      <c r="G36" s="42"/>
      <c r="H36" s="42"/>
      <c r="I36" s="161">
        <v>0.12</v>
      </c>
      <c r="J36" s="160">
        <f>0</f>
        <v>0</v>
      </c>
      <c r="K36" s="42"/>
      <c r="L36" s="148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</row>
    <row r="37" hidden="1" s="2" customFormat="1" ht="14.4" customHeight="1">
      <c r="A37" s="42"/>
      <c r="B37" s="48"/>
      <c r="C37" s="42"/>
      <c r="D37" s="42"/>
      <c r="E37" s="146" t="s">
        <v>57</v>
      </c>
      <c r="F37" s="160">
        <f>ROUND((SUM(BI92:BI319)),  2)</f>
        <v>0</v>
      </c>
      <c r="G37" s="42"/>
      <c r="H37" s="42"/>
      <c r="I37" s="161">
        <v>0</v>
      </c>
      <c r="J37" s="160">
        <f>0</f>
        <v>0</v>
      </c>
      <c r="K37" s="42"/>
      <c r="L37" s="148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</row>
    <row r="38" s="2" customFormat="1" ht="6.96" customHeight="1">
      <c r="A38" s="42"/>
      <c r="B38" s="48"/>
      <c r="C38" s="42"/>
      <c r="D38" s="42"/>
      <c r="E38" s="42"/>
      <c r="F38" s="42"/>
      <c r="G38" s="42"/>
      <c r="H38" s="42"/>
      <c r="I38" s="42"/>
      <c r="J38" s="42"/>
      <c r="K38" s="42"/>
      <c r="L38" s="148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</row>
    <row r="39" s="2" customFormat="1" ht="25.44" customHeight="1">
      <c r="A39" s="42"/>
      <c r="B39" s="48"/>
      <c r="C39" s="162"/>
      <c r="D39" s="163" t="s">
        <v>58</v>
      </c>
      <c r="E39" s="164"/>
      <c r="F39" s="164"/>
      <c r="G39" s="165" t="s">
        <v>59</v>
      </c>
      <c r="H39" s="166" t="s">
        <v>60</v>
      </c>
      <c r="I39" s="164"/>
      <c r="J39" s="167">
        <f>SUM(J30:J37)</f>
        <v>0</v>
      </c>
      <c r="K39" s="168"/>
      <c r="L39" s="148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</row>
    <row r="40" s="2" customFormat="1" ht="14.4" customHeight="1">
      <c r="A40" s="42"/>
      <c r="B40" s="169"/>
      <c r="C40" s="170"/>
      <c r="D40" s="170"/>
      <c r="E40" s="170"/>
      <c r="F40" s="170"/>
      <c r="G40" s="170"/>
      <c r="H40" s="170"/>
      <c r="I40" s="170"/>
      <c r="J40" s="170"/>
      <c r="K40" s="170"/>
      <c r="L40" s="148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</row>
    <row r="44" s="2" customFormat="1" ht="6.96" customHeight="1">
      <c r="A44" s="42"/>
      <c r="B44" s="171"/>
      <c r="C44" s="172"/>
      <c r="D44" s="172"/>
      <c r="E44" s="172"/>
      <c r="F44" s="172"/>
      <c r="G44" s="172"/>
      <c r="H44" s="172"/>
      <c r="I44" s="172"/>
      <c r="J44" s="172"/>
      <c r="K44" s="172"/>
      <c r="L44" s="148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</row>
    <row r="45" s="2" customFormat="1" ht="24.96" customHeight="1">
      <c r="A45" s="42"/>
      <c r="B45" s="43"/>
      <c r="C45" s="26" t="s">
        <v>113</v>
      </c>
      <c r="D45" s="44"/>
      <c r="E45" s="44"/>
      <c r="F45" s="44"/>
      <c r="G45" s="44"/>
      <c r="H45" s="44"/>
      <c r="I45" s="44"/>
      <c r="J45" s="44"/>
      <c r="K45" s="44"/>
      <c r="L45" s="148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</row>
    <row r="46" s="2" customFormat="1" ht="6.96" customHeight="1">
      <c r="A46" s="42"/>
      <c r="B46" s="43"/>
      <c r="C46" s="44"/>
      <c r="D46" s="44"/>
      <c r="E46" s="44"/>
      <c r="F46" s="44"/>
      <c r="G46" s="44"/>
      <c r="H46" s="44"/>
      <c r="I46" s="44"/>
      <c r="J46" s="44"/>
      <c r="K46" s="44"/>
      <c r="L46" s="148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</row>
    <row r="47" s="2" customFormat="1" ht="12" customHeight="1">
      <c r="A47" s="42"/>
      <c r="B47" s="43"/>
      <c r="C47" s="35" t="s">
        <v>16</v>
      </c>
      <c r="D47" s="44"/>
      <c r="E47" s="44"/>
      <c r="F47" s="44"/>
      <c r="G47" s="44"/>
      <c r="H47" s="44"/>
      <c r="I47" s="44"/>
      <c r="J47" s="44"/>
      <c r="K47" s="44"/>
      <c r="L47" s="148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</row>
    <row r="48" s="2" customFormat="1" ht="26.25" customHeight="1">
      <c r="A48" s="42"/>
      <c r="B48" s="43"/>
      <c r="C48" s="44"/>
      <c r="D48" s="44"/>
      <c r="E48" s="173" t="str">
        <f>E7</f>
        <v>Rataje - dostavba kanalizace včetně kanalizačních přípojek a zatrubnění silničního příkopu na západním okraji obce</v>
      </c>
      <c r="F48" s="35"/>
      <c r="G48" s="35"/>
      <c r="H48" s="35"/>
      <c r="I48" s="44"/>
      <c r="J48" s="44"/>
      <c r="K48" s="44"/>
      <c r="L48" s="148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</row>
    <row r="49" s="2" customFormat="1" ht="12" customHeight="1">
      <c r="A49" s="42"/>
      <c r="B49" s="43"/>
      <c r="C49" s="35" t="s">
        <v>111</v>
      </c>
      <c r="D49" s="44"/>
      <c r="E49" s="44"/>
      <c r="F49" s="44"/>
      <c r="G49" s="44"/>
      <c r="H49" s="44"/>
      <c r="I49" s="44"/>
      <c r="J49" s="44"/>
      <c r="K49" s="44"/>
      <c r="L49" s="148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</row>
    <row r="50" s="2" customFormat="1" ht="16.5" customHeight="1">
      <c r="A50" s="42"/>
      <c r="B50" s="43"/>
      <c r="C50" s="44"/>
      <c r="D50" s="44"/>
      <c r="E50" s="73" t="str">
        <f>E9</f>
        <v>SO-03 - Zatrubnění silničního příkopu</v>
      </c>
      <c r="F50" s="44"/>
      <c r="G50" s="44"/>
      <c r="H50" s="44"/>
      <c r="I50" s="44"/>
      <c r="J50" s="44"/>
      <c r="K50" s="44"/>
      <c r="L50" s="148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</row>
    <row r="51" s="2" customFormat="1" ht="6.96" customHeight="1">
      <c r="A51" s="42"/>
      <c r="B51" s="43"/>
      <c r="C51" s="44"/>
      <c r="D51" s="44"/>
      <c r="E51" s="44"/>
      <c r="F51" s="44"/>
      <c r="G51" s="44"/>
      <c r="H51" s="44"/>
      <c r="I51" s="44"/>
      <c r="J51" s="44"/>
      <c r="K51" s="44"/>
      <c r="L51" s="148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</row>
    <row r="52" s="2" customFormat="1" ht="12" customHeight="1">
      <c r="A52" s="42"/>
      <c r="B52" s="43"/>
      <c r="C52" s="35" t="s">
        <v>22</v>
      </c>
      <c r="D52" s="44"/>
      <c r="E52" s="44"/>
      <c r="F52" s="30" t="str">
        <f>F12</f>
        <v>Rataje</v>
      </c>
      <c r="G52" s="44"/>
      <c r="H52" s="44"/>
      <c r="I52" s="35" t="s">
        <v>24</v>
      </c>
      <c r="J52" s="76" t="str">
        <f>IF(J12="","",J12)</f>
        <v>11. 3. 2025</v>
      </c>
      <c r="K52" s="44"/>
      <c r="L52" s="148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</row>
    <row r="53" s="2" customFormat="1" ht="6.96" customHeight="1">
      <c r="A53" s="42"/>
      <c r="B53" s="43"/>
      <c r="C53" s="44"/>
      <c r="D53" s="44"/>
      <c r="E53" s="44"/>
      <c r="F53" s="44"/>
      <c r="G53" s="44"/>
      <c r="H53" s="44"/>
      <c r="I53" s="44"/>
      <c r="J53" s="44"/>
      <c r="K53" s="44"/>
      <c r="L53" s="148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</row>
    <row r="54" s="2" customFormat="1" ht="15.15" customHeight="1">
      <c r="A54" s="42"/>
      <c r="B54" s="43"/>
      <c r="C54" s="35" t="s">
        <v>30</v>
      </c>
      <c r="D54" s="44"/>
      <c r="E54" s="44"/>
      <c r="F54" s="30" t="str">
        <f>E15</f>
        <v>Obec Rataje</v>
      </c>
      <c r="G54" s="44"/>
      <c r="H54" s="44"/>
      <c r="I54" s="35" t="s">
        <v>38</v>
      </c>
      <c r="J54" s="40" t="str">
        <f>E21</f>
        <v>VAK projekt s.r.o.</v>
      </c>
      <c r="K54" s="44"/>
      <c r="L54" s="148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</row>
    <row r="55" s="2" customFormat="1" ht="25.65" customHeight="1">
      <c r="A55" s="42"/>
      <c r="B55" s="43"/>
      <c r="C55" s="35" t="s">
        <v>36</v>
      </c>
      <c r="D55" s="44"/>
      <c r="E55" s="44"/>
      <c r="F55" s="30" t="str">
        <f>IF(E18="","",E18)</f>
        <v>Vyplň údaj</v>
      </c>
      <c r="G55" s="44"/>
      <c r="H55" s="44"/>
      <c r="I55" s="35" t="s">
        <v>43</v>
      </c>
      <c r="J55" s="40" t="str">
        <f>E24</f>
        <v>Ing. Martina Zamlinská</v>
      </c>
      <c r="K55" s="44"/>
      <c r="L55" s="148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</row>
    <row r="56" s="2" customFormat="1" ht="10.32" customHeight="1">
      <c r="A56" s="42"/>
      <c r="B56" s="43"/>
      <c r="C56" s="44"/>
      <c r="D56" s="44"/>
      <c r="E56" s="44"/>
      <c r="F56" s="44"/>
      <c r="G56" s="44"/>
      <c r="H56" s="44"/>
      <c r="I56" s="44"/>
      <c r="J56" s="44"/>
      <c r="K56" s="44"/>
      <c r="L56" s="148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</row>
    <row r="57" s="2" customFormat="1" ht="29.28" customHeight="1">
      <c r="A57" s="42"/>
      <c r="B57" s="43"/>
      <c r="C57" s="174" t="s">
        <v>114</v>
      </c>
      <c r="D57" s="175"/>
      <c r="E57" s="175"/>
      <c r="F57" s="175"/>
      <c r="G57" s="175"/>
      <c r="H57" s="175"/>
      <c r="I57" s="175"/>
      <c r="J57" s="176" t="s">
        <v>115</v>
      </c>
      <c r="K57" s="175"/>
      <c r="L57" s="148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</row>
    <row r="58" s="2" customFormat="1" ht="10.32" customHeight="1">
      <c r="A58" s="42"/>
      <c r="B58" s="43"/>
      <c r="C58" s="44"/>
      <c r="D58" s="44"/>
      <c r="E58" s="44"/>
      <c r="F58" s="44"/>
      <c r="G58" s="44"/>
      <c r="H58" s="44"/>
      <c r="I58" s="44"/>
      <c r="J58" s="44"/>
      <c r="K58" s="44"/>
      <c r="L58" s="148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</row>
    <row r="59" s="2" customFormat="1" ht="22.8" customHeight="1">
      <c r="A59" s="42"/>
      <c r="B59" s="43"/>
      <c r="C59" s="177" t="s">
        <v>80</v>
      </c>
      <c r="D59" s="44"/>
      <c r="E59" s="44"/>
      <c r="F59" s="44"/>
      <c r="G59" s="44"/>
      <c r="H59" s="44"/>
      <c r="I59" s="44"/>
      <c r="J59" s="106">
        <f>J92</f>
        <v>0</v>
      </c>
      <c r="K59" s="44"/>
      <c r="L59" s="148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U59" s="20" t="s">
        <v>116</v>
      </c>
    </row>
    <row r="60" s="9" customFormat="1" ht="24.96" customHeight="1">
      <c r="A60" s="9"/>
      <c r="B60" s="178"/>
      <c r="C60" s="179"/>
      <c r="D60" s="180" t="s">
        <v>224</v>
      </c>
      <c r="E60" s="181"/>
      <c r="F60" s="181"/>
      <c r="G60" s="181"/>
      <c r="H60" s="181"/>
      <c r="I60" s="181"/>
      <c r="J60" s="182">
        <f>J93</f>
        <v>0</v>
      </c>
      <c r="K60" s="179"/>
      <c r="L60" s="183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84"/>
      <c r="C61" s="129"/>
      <c r="D61" s="185" t="s">
        <v>225</v>
      </c>
      <c r="E61" s="186"/>
      <c r="F61" s="186"/>
      <c r="G61" s="186"/>
      <c r="H61" s="186"/>
      <c r="I61" s="186"/>
      <c r="J61" s="187">
        <f>J94</f>
        <v>0</v>
      </c>
      <c r="K61" s="129"/>
      <c r="L61" s="18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84"/>
      <c r="C62" s="129"/>
      <c r="D62" s="185" t="s">
        <v>226</v>
      </c>
      <c r="E62" s="186"/>
      <c r="F62" s="186"/>
      <c r="G62" s="186"/>
      <c r="H62" s="186"/>
      <c r="I62" s="186"/>
      <c r="J62" s="187">
        <f>J162</f>
        <v>0</v>
      </c>
      <c r="K62" s="129"/>
      <c r="L62" s="18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84"/>
      <c r="C63" s="129"/>
      <c r="D63" s="185" t="s">
        <v>227</v>
      </c>
      <c r="E63" s="186"/>
      <c r="F63" s="186"/>
      <c r="G63" s="186"/>
      <c r="H63" s="186"/>
      <c r="I63" s="186"/>
      <c r="J63" s="187">
        <f>J173</f>
        <v>0</v>
      </c>
      <c r="K63" s="129"/>
      <c r="L63" s="18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84"/>
      <c r="C64" s="129"/>
      <c r="D64" s="185" t="s">
        <v>228</v>
      </c>
      <c r="E64" s="186"/>
      <c r="F64" s="186"/>
      <c r="G64" s="186"/>
      <c r="H64" s="186"/>
      <c r="I64" s="186"/>
      <c r="J64" s="187">
        <f>J201</f>
        <v>0</v>
      </c>
      <c r="K64" s="129"/>
      <c r="L64" s="18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84"/>
      <c r="C65" s="129"/>
      <c r="D65" s="185" t="s">
        <v>229</v>
      </c>
      <c r="E65" s="186"/>
      <c r="F65" s="186"/>
      <c r="G65" s="186"/>
      <c r="H65" s="186"/>
      <c r="I65" s="186"/>
      <c r="J65" s="187">
        <f>J209</f>
        <v>0</v>
      </c>
      <c r="K65" s="129"/>
      <c r="L65" s="18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10" customFormat="1" ht="19.92" customHeight="1">
      <c r="A66" s="10"/>
      <c r="B66" s="184"/>
      <c r="C66" s="129"/>
      <c r="D66" s="185" t="s">
        <v>580</v>
      </c>
      <c r="E66" s="186"/>
      <c r="F66" s="186"/>
      <c r="G66" s="186"/>
      <c r="H66" s="186"/>
      <c r="I66" s="186"/>
      <c r="J66" s="187">
        <f>J276</f>
        <v>0</v>
      </c>
      <c r="K66" s="129"/>
      <c r="L66" s="188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</row>
    <row r="67" s="10" customFormat="1" ht="19.92" customHeight="1">
      <c r="A67" s="10"/>
      <c r="B67" s="184"/>
      <c r="C67" s="129"/>
      <c r="D67" s="185" t="s">
        <v>230</v>
      </c>
      <c r="E67" s="186"/>
      <c r="F67" s="186"/>
      <c r="G67" s="186"/>
      <c r="H67" s="186"/>
      <c r="I67" s="186"/>
      <c r="J67" s="187">
        <f>J288</f>
        <v>0</v>
      </c>
      <c r="K67" s="129"/>
      <c r="L67" s="18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84"/>
      <c r="C68" s="129"/>
      <c r="D68" s="185" t="s">
        <v>231</v>
      </c>
      <c r="E68" s="186"/>
      <c r="F68" s="186"/>
      <c r="G68" s="186"/>
      <c r="H68" s="186"/>
      <c r="I68" s="186"/>
      <c r="J68" s="187">
        <f>J296</f>
        <v>0</v>
      </c>
      <c r="K68" s="129"/>
      <c r="L68" s="18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9" customFormat="1" ht="24.96" customHeight="1">
      <c r="A69" s="9"/>
      <c r="B69" s="178"/>
      <c r="C69" s="179"/>
      <c r="D69" s="180" t="s">
        <v>834</v>
      </c>
      <c r="E69" s="181"/>
      <c r="F69" s="181"/>
      <c r="G69" s="181"/>
      <c r="H69" s="181"/>
      <c r="I69" s="181"/>
      <c r="J69" s="182">
        <f>J299</f>
        <v>0</v>
      </c>
      <c r="K69" s="179"/>
      <c r="L69" s="183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</row>
    <row r="70" s="10" customFormat="1" ht="19.92" customHeight="1">
      <c r="A70" s="10"/>
      <c r="B70" s="184"/>
      <c r="C70" s="129"/>
      <c r="D70" s="185" t="s">
        <v>835</v>
      </c>
      <c r="E70" s="186"/>
      <c r="F70" s="186"/>
      <c r="G70" s="186"/>
      <c r="H70" s="186"/>
      <c r="I70" s="186"/>
      <c r="J70" s="187">
        <f>J300</f>
        <v>0</v>
      </c>
      <c r="K70" s="129"/>
      <c r="L70" s="18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9" customFormat="1" ht="24.96" customHeight="1">
      <c r="A71" s="9"/>
      <c r="B71" s="178"/>
      <c r="C71" s="179"/>
      <c r="D71" s="180" t="s">
        <v>232</v>
      </c>
      <c r="E71" s="181"/>
      <c r="F71" s="181"/>
      <c r="G71" s="181"/>
      <c r="H71" s="181"/>
      <c r="I71" s="181"/>
      <c r="J71" s="182">
        <f>J309</f>
        <v>0</v>
      </c>
      <c r="K71" s="179"/>
      <c r="L71" s="183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</row>
    <row r="72" s="10" customFormat="1" ht="19.92" customHeight="1">
      <c r="A72" s="10"/>
      <c r="B72" s="184"/>
      <c r="C72" s="129"/>
      <c r="D72" s="185" t="s">
        <v>233</v>
      </c>
      <c r="E72" s="186"/>
      <c r="F72" s="186"/>
      <c r="G72" s="186"/>
      <c r="H72" s="186"/>
      <c r="I72" s="186"/>
      <c r="J72" s="187">
        <f>J310</f>
        <v>0</v>
      </c>
      <c r="K72" s="129"/>
      <c r="L72" s="18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2" customFormat="1" ht="21.84" customHeight="1">
      <c r="A73" s="42"/>
      <c r="B73" s="43"/>
      <c r="C73" s="44"/>
      <c r="D73" s="44"/>
      <c r="E73" s="44"/>
      <c r="F73" s="44"/>
      <c r="G73" s="44"/>
      <c r="H73" s="44"/>
      <c r="I73" s="44"/>
      <c r="J73" s="44"/>
      <c r="K73" s="44"/>
      <c r="L73" s="148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</row>
    <row r="74" s="2" customFormat="1" ht="6.96" customHeight="1">
      <c r="A74" s="42"/>
      <c r="B74" s="63"/>
      <c r="C74" s="64"/>
      <c r="D74" s="64"/>
      <c r="E74" s="64"/>
      <c r="F74" s="64"/>
      <c r="G74" s="64"/>
      <c r="H74" s="64"/>
      <c r="I74" s="64"/>
      <c r="J74" s="64"/>
      <c r="K74" s="64"/>
      <c r="L74" s="148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</row>
    <row r="78" s="2" customFormat="1" ht="6.96" customHeight="1">
      <c r="A78" s="42"/>
      <c r="B78" s="65"/>
      <c r="C78" s="66"/>
      <c r="D78" s="66"/>
      <c r="E78" s="66"/>
      <c r="F78" s="66"/>
      <c r="G78" s="66"/>
      <c r="H78" s="66"/>
      <c r="I78" s="66"/>
      <c r="J78" s="66"/>
      <c r="K78" s="66"/>
      <c r="L78" s="148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</row>
    <row r="79" s="2" customFormat="1" ht="24.96" customHeight="1">
      <c r="A79" s="42"/>
      <c r="B79" s="43"/>
      <c r="C79" s="26" t="s">
        <v>121</v>
      </c>
      <c r="D79" s="44"/>
      <c r="E79" s="44"/>
      <c r="F79" s="44"/>
      <c r="G79" s="44"/>
      <c r="H79" s="44"/>
      <c r="I79" s="44"/>
      <c r="J79" s="44"/>
      <c r="K79" s="44"/>
      <c r="L79" s="148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</row>
    <row r="80" s="2" customFormat="1" ht="6.96" customHeight="1">
      <c r="A80" s="42"/>
      <c r="B80" s="43"/>
      <c r="C80" s="44"/>
      <c r="D80" s="44"/>
      <c r="E80" s="44"/>
      <c r="F80" s="44"/>
      <c r="G80" s="44"/>
      <c r="H80" s="44"/>
      <c r="I80" s="44"/>
      <c r="J80" s="44"/>
      <c r="K80" s="44"/>
      <c r="L80" s="148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</row>
    <row r="81" s="2" customFormat="1" ht="12" customHeight="1">
      <c r="A81" s="42"/>
      <c r="B81" s="43"/>
      <c r="C81" s="35" t="s">
        <v>16</v>
      </c>
      <c r="D81" s="44"/>
      <c r="E81" s="44"/>
      <c r="F81" s="44"/>
      <c r="G81" s="44"/>
      <c r="H81" s="44"/>
      <c r="I81" s="44"/>
      <c r="J81" s="44"/>
      <c r="K81" s="44"/>
      <c r="L81" s="148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</row>
    <row r="82" s="2" customFormat="1" ht="26.25" customHeight="1">
      <c r="A82" s="42"/>
      <c r="B82" s="43"/>
      <c r="C82" s="44"/>
      <c r="D82" s="44"/>
      <c r="E82" s="173" t="str">
        <f>E7</f>
        <v>Rataje - dostavba kanalizace včetně kanalizačních přípojek a zatrubnění silničního příkopu na západním okraji obce</v>
      </c>
      <c r="F82" s="35"/>
      <c r="G82" s="35"/>
      <c r="H82" s="35"/>
      <c r="I82" s="44"/>
      <c r="J82" s="44"/>
      <c r="K82" s="44"/>
      <c r="L82" s="148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</row>
    <row r="83" s="2" customFormat="1" ht="12" customHeight="1">
      <c r="A83" s="42"/>
      <c r="B83" s="43"/>
      <c r="C83" s="35" t="s">
        <v>111</v>
      </c>
      <c r="D83" s="44"/>
      <c r="E83" s="44"/>
      <c r="F83" s="44"/>
      <c r="G83" s="44"/>
      <c r="H83" s="44"/>
      <c r="I83" s="44"/>
      <c r="J83" s="44"/>
      <c r="K83" s="44"/>
      <c r="L83" s="148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</row>
    <row r="84" s="2" customFormat="1" ht="16.5" customHeight="1">
      <c r="A84" s="42"/>
      <c r="B84" s="43"/>
      <c r="C84" s="44"/>
      <c r="D84" s="44"/>
      <c r="E84" s="73" t="str">
        <f>E9</f>
        <v>SO-03 - Zatrubnění silničního příkopu</v>
      </c>
      <c r="F84" s="44"/>
      <c r="G84" s="44"/>
      <c r="H84" s="44"/>
      <c r="I84" s="44"/>
      <c r="J84" s="44"/>
      <c r="K84" s="44"/>
      <c r="L84" s="148"/>
      <c r="S84" s="42"/>
      <c r="T84" s="42"/>
      <c r="U84" s="42"/>
      <c r="V84" s="42"/>
      <c r="W84" s="42"/>
      <c r="X84" s="42"/>
      <c r="Y84" s="42"/>
      <c r="Z84" s="42"/>
      <c r="AA84" s="42"/>
      <c r="AB84" s="42"/>
      <c r="AC84" s="42"/>
      <c r="AD84" s="42"/>
      <c r="AE84" s="42"/>
    </row>
    <row r="85" s="2" customFormat="1" ht="6.96" customHeight="1">
      <c r="A85" s="42"/>
      <c r="B85" s="43"/>
      <c r="C85" s="44"/>
      <c r="D85" s="44"/>
      <c r="E85" s="44"/>
      <c r="F85" s="44"/>
      <c r="G85" s="44"/>
      <c r="H85" s="44"/>
      <c r="I85" s="44"/>
      <c r="J85" s="44"/>
      <c r="K85" s="44"/>
      <c r="L85" s="148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</row>
    <row r="86" s="2" customFormat="1" ht="12" customHeight="1">
      <c r="A86" s="42"/>
      <c r="B86" s="43"/>
      <c r="C86" s="35" t="s">
        <v>22</v>
      </c>
      <c r="D86" s="44"/>
      <c r="E86" s="44"/>
      <c r="F86" s="30" t="str">
        <f>F12</f>
        <v>Rataje</v>
      </c>
      <c r="G86" s="44"/>
      <c r="H86" s="44"/>
      <c r="I86" s="35" t="s">
        <v>24</v>
      </c>
      <c r="J86" s="76" t="str">
        <f>IF(J12="","",J12)</f>
        <v>11. 3. 2025</v>
      </c>
      <c r="K86" s="44"/>
      <c r="L86" s="148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</row>
    <row r="87" s="2" customFormat="1" ht="6.96" customHeight="1">
      <c r="A87" s="42"/>
      <c r="B87" s="43"/>
      <c r="C87" s="44"/>
      <c r="D87" s="44"/>
      <c r="E87" s="44"/>
      <c r="F87" s="44"/>
      <c r="G87" s="44"/>
      <c r="H87" s="44"/>
      <c r="I87" s="44"/>
      <c r="J87" s="44"/>
      <c r="K87" s="44"/>
      <c r="L87" s="148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</row>
    <row r="88" s="2" customFormat="1" ht="15.15" customHeight="1">
      <c r="A88" s="42"/>
      <c r="B88" s="43"/>
      <c r="C88" s="35" t="s">
        <v>30</v>
      </c>
      <c r="D88" s="44"/>
      <c r="E88" s="44"/>
      <c r="F88" s="30" t="str">
        <f>E15</f>
        <v>Obec Rataje</v>
      </c>
      <c r="G88" s="44"/>
      <c r="H88" s="44"/>
      <c r="I88" s="35" t="s">
        <v>38</v>
      </c>
      <c r="J88" s="40" t="str">
        <f>E21</f>
        <v>VAK projekt s.r.o.</v>
      </c>
      <c r="K88" s="44"/>
      <c r="L88" s="148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</row>
    <row r="89" s="2" customFormat="1" ht="25.65" customHeight="1">
      <c r="A89" s="42"/>
      <c r="B89" s="43"/>
      <c r="C89" s="35" t="s">
        <v>36</v>
      </c>
      <c r="D89" s="44"/>
      <c r="E89" s="44"/>
      <c r="F89" s="30" t="str">
        <f>IF(E18="","",E18)</f>
        <v>Vyplň údaj</v>
      </c>
      <c r="G89" s="44"/>
      <c r="H89" s="44"/>
      <c r="I89" s="35" t="s">
        <v>43</v>
      </c>
      <c r="J89" s="40" t="str">
        <f>E24</f>
        <v>Ing. Martina Zamlinská</v>
      </c>
      <c r="K89" s="44"/>
      <c r="L89" s="148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</row>
    <row r="90" s="2" customFormat="1" ht="10.32" customHeight="1">
      <c r="A90" s="42"/>
      <c r="B90" s="43"/>
      <c r="C90" s="44"/>
      <c r="D90" s="44"/>
      <c r="E90" s="44"/>
      <c r="F90" s="44"/>
      <c r="G90" s="44"/>
      <c r="H90" s="44"/>
      <c r="I90" s="44"/>
      <c r="J90" s="44"/>
      <c r="K90" s="44"/>
      <c r="L90" s="148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</row>
    <row r="91" s="11" customFormat="1" ht="29.28" customHeight="1">
      <c r="A91" s="189"/>
      <c r="B91" s="190"/>
      <c r="C91" s="191" t="s">
        <v>122</v>
      </c>
      <c r="D91" s="192" t="s">
        <v>67</v>
      </c>
      <c r="E91" s="192" t="s">
        <v>63</v>
      </c>
      <c r="F91" s="192" t="s">
        <v>64</v>
      </c>
      <c r="G91" s="192" t="s">
        <v>123</v>
      </c>
      <c r="H91" s="192" t="s">
        <v>124</v>
      </c>
      <c r="I91" s="192" t="s">
        <v>125</v>
      </c>
      <c r="J91" s="192" t="s">
        <v>115</v>
      </c>
      <c r="K91" s="193" t="s">
        <v>126</v>
      </c>
      <c r="L91" s="194"/>
      <c r="M91" s="96" t="s">
        <v>44</v>
      </c>
      <c r="N91" s="97" t="s">
        <v>52</v>
      </c>
      <c r="O91" s="97" t="s">
        <v>127</v>
      </c>
      <c r="P91" s="97" t="s">
        <v>128</v>
      </c>
      <c r="Q91" s="97" t="s">
        <v>129</v>
      </c>
      <c r="R91" s="97" t="s">
        <v>130</v>
      </c>
      <c r="S91" s="97" t="s">
        <v>131</v>
      </c>
      <c r="T91" s="98" t="s">
        <v>132</v>
      </c>
      <c r="U91" s="189"/>
      <c r="V91" s="189"/>
      <c r="W91" s="189"/>
      <c r="X91" s="189"/>
      <c r="Y91" s="189"/>
      <c r="Z91" s="189"/>
      <c r="AA91" s="189"/>
      <c r="AB91" s="189"/>
      <c r="AC91" s="189"/>
      <c r="AD91" s="189"/>
      <c r="AE91" s="189"/>
    </row>
    <row r="92" s="2" customFormat="1" ht="22.8" customHeight="1">
      <c r="A92" s="42"/>
      <c r="B92" s="43"/>
      <c r="C92" s="103" t="s">
        <v>133</v>
      </c>
      <c r="D92" s="44"/>
      <c r="E92" s="44"/>
      <c r="F92" s="44"/>
      <c r="G92" s="44"/>
      <c r="H92" s="44"/>
      <c r="I92" s="44"/>
      <c r="J92" s="195">
        <f>BK92</f>
        <v>0</v>
      </c>
      <c r="K92" s="44"/>
      <c r="L92" s="48"/>
      <c r="M92" s="99"/>
      <c r="N92" s="196"/>
      <c r="O92" s="100"/>
      <c r="P92" s="197">
        <f>P93+P299+P309</f>
        <v>0</v>
      </c>
      <c r="Q92" s="100"/>
      <c r="R92" s="197">
        <f>R93+R299+R309</f>
        <v>71.152937129999998</v>
      </c>
      <c r="S92" s="100"/>
      <c r="T92" s="198">
        <f>T93+T299+T309</f>
        <v>4.0960000000000001</v>
      </c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T92" s="20" t="s">
        <v>81</v>
      </c>
      <c r="AU92" s="20" t="s">
        <v>116</v>
      </c>
      <c r="BK92" s="199">
        <f>BK93+BK299+BK309</f>
        <v>0</v>
      </c>
    </row>
    <row r="93" s="12" customFormat="1" ht="25.92" customHeight="1">
      <c r="A93" s="12"/>
      <c r="B93" s="200"/>
      <c r="C93" s="201"/>
      <c r="D93" s="202" t="s">
        <v>81</v>
      </c>
      <c r="E93" s="203" t="s">
        <v>234</v>
      </c>
      <c r="F93" s="203" t="s">
        <v>235</v>
      </c>
      <c r="G93" s="201"/>
      <c r="H93" s="201"/>
      <c r="I93" s="204"/>
      <c r="J93" s="205">
        <f>BK93</f>
        <v>0</v>
      </c>
      <c r="K93" s="201"/>
      <c r="L93" s="206"/>
      <c r="M93" s="207"/>
      <c r="N93" s="208"/>
      <c r="O93" s="208"/>
      <c r="P93" s="209">
        <f>P94+P162+P173+P201+P209+P276+P288+P296</f>
        <v>0</v>
      </c>
      <c r="Q93" s="208"/>
      <c r="R93" s="209">
        <f>R94+R162+R173+R201+R209+R276+R288+R296</f>
        <v>71.121427130000001</v>
      </c>
      <c r="S93" s="208"/>
      <c r="T93" s="210">
        <f>T94+T162+T173+T201+T209+T276+T288+T296</f>
        <v>4.0960000000000001</v>
      </c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R93" s="211" t="s">
        <v>90</v>
      </c>
      <c r="AT93" s="212" t="s">
        <v>81</v>
      </c>
      <c r="AU93" s="212" t="s">
        <v>82</v>
      </c>
      <c r="AY93" s="211" t="s">
        <v>136</v>
      </c>
      <c r="BK93" s="213">
        <f>BK94+BK162+BK173+BK201+BK209+BK276+BK288+BK296</f>
        <v>0</v>
      </c>
    </row>
    <row r="94" s="12" customFormat="1" ht="22.8" customHeight="1">
      <c r="A94" s="12"/>
      <c r="B94" s="200"/>
      <c r="C94" s="201"/>
      <c r="D94" s="202" t="s">
        <v>81</v>
      </c>
      <c r="E94" s="214" t="s">
        <v>90</v>
      </c>
      <c r="F94" s="214" t="s">
        <v>236</v>
      </c>
      <c r="G94" s="201"/>
      <c r="H94" s="201"/>
      <c r="I94" s="204"/>
      <c r="J94" s="215">
        <f>BK94</f>
        <v>0</v>
      </c>
      <c r="K94" s="201"/>
      <c r="L94" s="206"/>
      <c r="M94" s="207"/>
      <c r="N94" s="208"/>
      <c r="O94" s="208"/>
      <c r="P94" s="209">
        <f>SUM(P95:P161)</f>
        <v>0</v>
      </c>
      <c r="Q94" s="208"/>
      <c r="R94" s="209">
        <f>SUM(R95:R161)</f>
        <v>56.206669600000005</v>
      </c>
      <c r="S94" s="208"/>
      <c r="T94" s="210">
        <f>SUM(T95:T161)</f>
        <v>0</v>
      </c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R94" s="211" t="s">
        <v>90</v>
      </c>
      <c r="AT94" s="212" t="s">
        <v>81</v>
      </c>
      <c r="AU94" s="212" t="s">
        <v>90</v>
      </c>
      <c r="AY94" s="211" t="s">
        <v>136</v>
      </c>
      <c r="BK94" s="213">
        <f>SUM(BK95:BK161)</f>
        <v>0</v>
      </c>
    </row>
    <row r="95" s="2" customFormat="1" ht="16.5" customHeight="1">
      <c r="A95" s="42"/>
      <c r="B95" s="43"/>
      <c r="C95" s="216" t="s">
        <v>90</v>
      </c>
      <c r="D95" s="216" t="s">
        <v>139</v>
      </c>
      <c r="E95" s="217" t="s">
        <v>237</v>
      </c>
      <c r="F95" s="218" t="s">
        <v>238</v>
      </c>
      <c r="G95" s="219" t="s">
        <v>239</v>
      </c>
      <c r="H95" s="220">
        <v>9.9199999999999999</v>
      </c>
      <c r="I95" s="221"/>
      <c r="J95" s="222">
        <f>ROUND(I95*H95,2)</f>
        <v>0</v>
      </c>
      <c r="K95" s="218" t="s">
        <v>240</v>
      </c>
      <c r="L95" s="48"/>
      <c r="M95" s="223" t="s">
        <v>44</v>
      </c>
      <c r="N95" s="224" t="s">
        <v>53</v>
      </c>
      <c r="O95" s="88"/>
      <c r="P95" s="225">
        <f>O95*H95</f>
        <v>0</v>
      </c>
      <c r="Q95" s="225">
        <v>3.0000000000000001E-05</v>
      </c>
      <c r="R95" s="225">
        <f>Q95*H95</f>
        <v>0.00029760000000000002</v>
      </c>
      <c r="S95" s="225">
        <v>0</v>
      </c>
      <c r="T95" s="226">
        <f>S95*H95</f>
        <v>0</v>
      </c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R95" s="227" t="s">
        <v>154</v>
      </c>
      <c r="AT95" s="227" t="s">
        <v>139</v>
      </c>
      <c r="AU95" s="227" t="s">
        <v>92</v>
      </c>
      <c r="AY95" s="20" t="s">
        <v>136</v>
      </c>
      <c r="BE95" s="228">
        <f>IF(N95="základní",J95,0)</f>
        <v>0</v>
      </c>
      <c r="BF95" s="228">
        <f>IF(N95="snížená",J95,0)</f>
        <v>0</v>
      </c>
      <c r="BG95" s="228">
        <f>IF(N95="zákl. přenesená",J95,0)</f>
        <v>0</v>
      </c>
      <c r="BH95" s="228">
        <f>IF(N95="sníž. přenesená",J95,0)</f>
        <v>0</v>
      </c>
      <c r="BI95" s="228">
        <f>IF(N95="nulová",J95,0)</f>
        <v>0</v>
      </c>
      <c r="BJ95" s="20" t="s">
        <v>90</v>
      </c>
      <c r="BK95" s="228">
        <f>ROUND(I95*H95,2)</f>
        <v>0</v>
      </c>
      <c r="BL95" s="20" t="s">
        <v>154</v>
      </c>
      <c r="BM95" s="227" t="s">
        <v>836</v>
      </c>
    </row>
    <row r="96" s="2" customFormat="1">
      <c r="A96" s="42"/>
      <c r="B96" s="43"/>
      <c r="C96" s="44"/>
      <c r="D96" s="251" t="s">
        <v>242</v>
      </c>
      <c r="E96" s="44"/>
      <c r="F96" s="252" t="s">
        <v>243</v>
      </c>
      <c r="G96" s="44"/>
      <c r="H96" s="44"/>
      <c r="I96" s="231"/>
      <c r="J96" s="44"/>
      <c r="K96" s="44"/>
      <c r="L96" s="48"/>
      <c r="M96" s="232"/>
      <c r="N96" s="233"/>
      <c r="O96" s="88"/>
      <c r="P96" s="88"/>
      <c r="Q96" s="88"/>
      <c r="R96" s="88"/>
      <c r="S96" s="88"/>
      <c r="T96" s="89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T96" s="20" t="s">
        <v>242</v>
      </c>
      <c r="AU96" s="20" t="s">
        <v>92</v>
      </c>
    </row>
    <row r="97" s="13" customFormat="1">
      <c r="A97" s="13"/>
      <c r="B97" s="234"/>
      <c r="C97" s="235"/>
      <c r="D97" s="229" t="s">
        <v>158</v>
      </c>
      <c r="E97" s="236" t="s">
        <v>44</v>
      </c>
      <c r="F97" s="237" t="s">
        <v>682</v>
      </c>
      <c r="G97" s="235"/>
      <c r="H97" s="238">
        <v>9.9199999999999999</v>
      </c>
      <c r="I97" s="239"/>
      <c r="J97" s="235"/>
      <c r="K97" s="235"/>
      <c r="L97" s="240"/>
      <c r="M97" s="241"/>
      <c r="N97" s="242"/>
      <c r="O97" s="242"/>
      <c r="P97" s="242"/>
      <c r="Q97" s="242"/>
      <c r="R97" s="242"/>
      <c r="S97" s="242"/>
      <c r="T97" s="24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T97" s="244" t="s">
        <v>158</v>
      </c>
      <c r="AU97" s="244" t="s">
        <v>92</v>
      </c>
      <c r="AV97" s="13" t="s">
        <v>92</v>
      </c>
      <c r="AW97" s="13" t="s">
        <v>42</v>
      </c>
      <c r="AX97" s="13" t="s">
        <v>90</v>
      </c>
      <c r="AY97" s="244" t="s">
        <v>136</v>
      </c>
    </row>
    <row r="98" s="2" customFormat="1">
      <c r="A98" s="42"/>
      <c r="B98" s="43"/>
      <c r="C98" s="44"/>
      <c r="D98" s="229" t="s">
        <v>245</v>
      </c>
      <c r="E98" s="44"/>
      <c r="F98" s="253" t="s">
        <v>683</v>
      </c>
      <c r="G98" s="44"/>
      <c r="H98" s="44"/>
      <c r="I98" s="44"/>
      <c r="J98" s="44"/>
      <c r="K98" s="44"/>
      <c r="L98" s="48"/>
      <c r="M98" s="232"/>
      <c r="N98" s="233"/>
      <c r="O98" s="88"/>
      <c r="P98" s="88"/>
      <c r="Q98" s="88"/>
      <c r="R98" s="88"/>
      <c r="S98" s="88"/>
      <c r="T98" s="89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U98" s="20" t="s">
        <v>92</v>
      </c>
    </row>
    <row r="99" s="2" customFormat="1">
      <c r="A99" s="42"/>
      <c r="B99" s="43"/>
      <c r="C99" s="44"/>
      <c r="D99" s="229" t="s">
        <v>245</v>
      </c>
      <c r="E99" s="44"/>
      <c r="F99" s="254" t="s">
        <v>831</v>
      </c>
      <c r="G99" s="44"/>
      <c r="H99" s="255">
        <v>49.600000000000001</v>
      </c>
      <c r="I99" s="44"/>
      <c r="J99" s="44"/>
      <c r="K99" s="44"/>
      <c r="L99" s="48"/>
      <c r="M99" s="232"/>
      <c r="N99" s="233"/>
      <c r="O99" s="88"/>
      <c r="P99" s="88"/>
      <c r="Q99" s="88"/>
      <c r="R99" s="88"/>
      <c r="S99" s="88"/>
      <c r="T99" s="89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U99" s="20" t="s">
        <v>92</v>
      </c>
    </row>
    <row r="100" s="2" customFormat="1" ht="24.15" customHeight="1">
      <c r="A100" s="42"/>
      <c r="B100" s="43"/>
      <c r="C100" s="216" t="s">
        <v>92</v>
      </c>
      <c r="D100" s="216" t="s">
        <v>139</v>
      </c>
      <c r="E100" s="217" t="s">
        <v>248</v>
      </c>
      <c r="F100" s="218" t="s">
        <v>249</v>
      </c>
      <c r="G100" s="219" t="s">
        <v>250</v>
      </c>
      <c r="H100" s="220">
        <v>0.99199999999999999</v>
      </c>
      <c r="I100" s="221"/>
      <c r="J100" s="222">
        <f>ROUND(I100*H100,2)</f>
        <v>0</v>
      </c>
      <c r="K100" s="218" t="s">
        <v>240</v>
      </c>
      <c r="L100" s="48"/>
      <c r="M100" s="223" t="s">
        <v>44</v>
      </c>
      <c r="N100" s="224" t="s">
        <v>53</v>
      </c>
      <c r="O100" s="88"/>
      <c r="P100" s="225">
        <f>O100*H100</f>
        <v>0</v>
      </c>
      <c r="Q100" s="225">
        <v>0</v>
      </c>
      <c r="R100" s="225">
        <f>Q100*H100</f>
        <v>0</v>
      </c>
      <c r="S100" s="225">
        <v>0</v>
      </c>
      <c r="T100" s="226">
        <f>S100*H100</f>
        <v>0</v>
      </c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R100" s="227" t="s">
        <v>154</v>
      </c>
      <c r="AT100" s="227" t="s">
        <v>139</v>
      </c>
      <c r="AU100" s="227" t="s">
        <v>92</v>
      </c>
      <c r="AY100" s="20" t="s">
        <v>136</v>
      </c>
      <c r="BE100" s="228">
        <f>IF(N100="základní",J100,0)</f>
        <v>0</v>
      </c>
      <c r="BF100" s="228">
        <f>IF(N100="snížená",J100,0)</f>
        <v>0</v>
      </c>
      <c r="BG100" s="228">
        <f>IF(N100="zákl. přenesená",J100,0)</f>
        <v>0</v>
      </c>
      <c r="BH100" s="228">
        <f>IF(N100="sníž. přenesená",J100,0)</f>
        <v>0</v>
      </c>
      <c r="BI100" s="228">
        <f>IF(N100="nulová",J100,0)</f>
        <v>0</v>
      </c>
      <c r="BJ100" s="20" t="s">
        <v>90</v>
      </c>
      <c r="BK100" s="228">
        <f>ROUND(I100*H100,2)</f>
        <v>0</v>
      </c>
      <c r="BL100" s="20" t="s">
        <v>154</v>
      </c>
      <c r="BM100" s="227" t="s">
        <v>837</v>
      </c>
    </row>
    <row r="101" s="2" customFormat="1">
      <c r="A101" s="42"/>
      <c r="B101" s="43"/>
      <c r="C101" s="44"/>
      <c r="D101" s="251" t="s">
        <v>242</v>
      </c>
      <c r="E101" s="44"/>
      <c r="F101" s="252" t="s">
        <v>252</v>
      </c>
      <c r="G101" s="44"/>
      <c r="H101" s="44"/>
      <c r="I101" s="231"/>
      <c r="J101" s="44"/>
      <c r="K101" s="44"/>
      <c r="L101" s="48"/>
      <c r="M101" s="232"/>
      <c r="N101" s="233"/>
      <c r="O101" s="88"/>
      <c r="P101" s="88"/>
      <c r="Q101" s="88"/>
      <c r="R101" s="88"/>
      <c r="S101" s="88"/>
      <c r="T101" s="89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T101" s="20" t="s">
        <v>242</v>
      </c>
      <c r="AU101" s="20" t="s">
        <v>92</v>
      </c>
    </row>
    <row r="102" s="13" customFormat="1">
      <c r="A102" s="13"/>
      <c r="B102" s="234"/>
      <c r="C102" s="235"/>
      <c r="D102" s="229" t="s">
        <v>158</v>
      </c>
      <c r="E102" s="236" t="s">
        <v>44</v>
      </c>
      <c r="F102" s="237" t="s">
        <v>685</v>
      </c>
      <c r="G102" s="235"/>
      <c r="H102" s="238">
        <v>0.99199999999999999</v>
      </c>
      <c r="I102" s="239"/>
      <c r="J102" s="235"/>
      <c r="K102" s="235"/>
      <c r="L102" s="240"/>
      <c r="M102" s="241"/>
      <c r="N102" s="242"/>
      <c r="O102" s="242"/>
      <c r="P102" s="242"/>
      <c r="Q102" s="242"/>
      <c r="R102" s="242"/>
      <c r="S102" s="242"/>
      <c r="T102" s="24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T102" s="244" t="s">
        <v>158</v>
      </c>
      <c r="AU102" s="244" t="s">
        <v>92</v>
      </c>
      <c r="AV102" s="13" t="s">
        <v>92</v>
      </c>
      <c r="AW102" s="13" t="s">
        <v>42</v>
      </c>
      <c r="AX102" s="13" t="s">
        <v>90</v>
      </c>
      <c r="AY102" s="244" t="s">
        <v>136</v>
      </c>
    </row>
    <row r="103" s="2" customFormat="1">
      <c r="A103" s="42"/>
      <c r="B103" s="43"/>
      <c r="C103" s="44"/>
      <c r="D103" s="229" t="s">
        <v>245</v>
      </c>
      <c r="E103" s="44"/>
      <c r="F103" s="253" t="s">
        <v>683</v>
      </c>
      <c r="G103" s="44"/>
      <c r="H103" s="44"/>
      <c r="I103" s="44"/>
      <c r="J103" s="44"/>
      <c r="K103" s="44"/>
      <c r="L103" s="48"/>
      <c r="M103" s="232"/>
      <c r="N103" s="233"/>
      <c r="O103" s="88"/>
      <c r="P103" s="88"/>
      <c r="Q103" s="88"/>
      <c r="R103" s="88"/>
      <c r="S103" s="88"/>
      <c r="T103" s="89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U103" s="20" t="s">
        <v>92</v>
      </c>
    </row>
    <row r="104" s="2" customFormat="1">
      <c r="A104" s="42"/>
      <c r="B104" s="43"/>
      <c r="C104" s="44"/>
      <c r="D104" s="229" t="s">
        <v>245</v>
      </c>
      <c r="E104" s="44"/>
      <c r="F104" s="254" t="s">
        <v>831</v>
      </c>
      <c r="G104" s="44"/>
      <c r="H104" s="255">
        <v>49.600000000000001</v>
      </c>
      <c r="I104" s="44"/>
      <c r="J104" s="44"/>
      <c r="K104" s="44"/>
      <c r="L104" s="48"/>
      <c r="M104" s="232"/>
      <c r="N104" s="233"/>
      <c r="O104" s="88"/>
      <c r="P104" s="88"/>
      <c r="Q104" s="88"/>
      <c r="R104" s="88"/>
      <c r="S104" s="88"/>
      <c r="T104" s="89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U104" s="20" t="s">
        <v>92</v>
      </c>
    </row>
    <row r="105" s="2" customFormat="1" ht="24.15" customHeight="1">
      <c r="A105" s="42"/>
      <c r="B105" s="43"/>
      <c r="C105" s="216" t="s">
        <v>150</v>
      </c>
      <c r="D105" s="216" t="s">
        <v>139</v>
      </c>
      <c r="E105" s="217" t="s">
        <v>838</v>
      </c>
      <c r="F105" s="218" t="s">
        <v>839</v>
      </c>
      <c r="G105" s="219" t="s">
        <v>200</v>
      </c>
      <c r="H105" s="220">
        <v>17.739999999999998</v>
      </c>
      <c r="I105" s="221"/>
      <c r="J105" s="222">
        <f>ROUND(I105*H105,2)</f>
        <v>0</v>
      </c>
      <c r="K105" s="218" t="s">
        <v>240</v>
      </c>
      <c r="L105" s="48"/>
      <c r="M105" s="223" t="s">
        <v>44</v>
      </c>
      <c r="N105" s="224" t="s">
        <v>53</v>
      </c>
      <c r="O105" s="88"/>
      <c r="P105" s="225">
        <f>O105*H105</f>
        <v>0</v>
      </c>
      <c r="Q105" s="225">
        <v>0</v>
      </c>
      <c r="R105" s="225">
        <f>Q105*H105</f>
        <v>0</v>
      </c>
      <c r="S105" s="225">
        <v>0</v>
      </c>
      <c r="T105" s="226">
        <f>S105*H105</f>
        <v>0</v>
      </c>
      <c r="U105" s="42"/>
      <c r="V105" s="42"/>
      <c r="W105" s="42"/>
      <c r="X105" s="42"/>
      <c r="Y105" s="42"/>
      <c r="Z105" s="42"/>
      <c r="AA105" s="42"/>
      <c r="AB105" s="42"/>
      <c r="AC105" s="42"/>
      <c r="AD105" s="42"/>
      <c r="AE105" s="42"/>
      <c r="AR105" s="227" t="s">
        <v>154</v>
      </c>
      <c r="AT105" s="227" t="s">
        <v>139</v>
      </c>
      <c r="AU105" s="227" t="s">
        <v>92</v>
      </c>
      <c r="AY105" s="20" t="s">
        <v>136</v>
      </c>
      <c r="BE105" s="228">
        <f>IF(N105="základní",J105,0)</f>
        <v>0</v>
      </c>
      <c r="BF105" s="228">
        <f>IF(N105="snížená",J105,0)</f>
        <v>0</v>
      </c>
      <c r="BG105" s="228">
        <f>IF(N105="zákl. přenesená",J105,0)</f>
        <v>0</v>
      </c>
      <c r="BH105" s="228">
        <f>IF(N105="sníž. přenesená",J105,0)</f>
        <v>0</v>
      </c>
      <c r="BI105" s="228">
        <f>IF(N105="nulová",J105,0)</f>
        <v>0</v>
      </c>
      <c r="BJ105" s="20" t="s">
        <v>90</v>
      </c>
      <c r="BK105" s="228">
        <f>ROUND(I105*H105,2)</f>
        <v>0</v>
      </c>
      <c r="BL105" s="20" t="s">
        <v>154</v>
      </c>
      <c r="BM105" s="227" t="s">
        <v>840</v>
      </c>
    </row>
    <row r="106" s="2" customFormat="1">
      <c r="A106" s="42"/>
      <c r="B106" s="43"/>
      <c r="C106" s="44"/>
      <c r="D106" s="251" t="s">
        <v>242</v>
      </c>
      <c r="E106" s="44"/>
      <c r="F106" s="252" t="s">
        <v>841</v>
      </c>
      <c r="G106" s="44"/>
      <c r="H106" s="44"/>
      <c r="I106" s="231"/>
      <c r="J106" s="44"/>
      <c r="K106" s="44"/>
      <c r="L106" s="48"/>
      <c r="M106" s="232"/>
      <c r="N106" s="233"/>
      <c r="O106" s="88"/>
      <c r="P106" s="88"/>
      <c r="Q106" s="88"/>
      <c r="R106" s="88"/>
      <c r="S106" s="88"/>
      <c r="T106" s="89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T106" s="20" t="s">
        <v>242</v>
      </c>
      <c r="AU106" s="20" t="s">
        <v>92</v>
      </c>
    </row>
    <row r="107" s="13" customFormat="1">
      <c r="A107" s="13"/>
      <c r="B107" s="234"/>
      <c r="C107" s="235"/>
      <c r="D107" s="229" t="s">
        <v>158</v>
      </c>
      <c r="E107" s="236" t="s">
        <v>44</v>
      </c>
      <c r="F107" s="237" t="s">
        <v>842</v>
      </c>
      <c r="G107" s="235"/>
      <c r="H107" s="238">
        <v>35.479999999999997</v>
      </c>
      <c r="I107" s="239"/>
      <c r="J107" s="235"/>
      <c r="K107" s="235"/>
      <c r="L107" s="240"/>
      <c r="M107" s="241"/>
      <c r="N107" s="242"/>
      <c r="O107" s="242"/>
      <c r="P107" s="242"/>
      <c r="Q107" s="242"/>
      <c r="R107" s="242"/>
      <c r="S107" s="242"/>
      <c r="T107" s="24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T107" s="244" t="s">
        <v>158</v>
      </c>
      <c r="AU107" s="244" t="s">
        <v>92</v>
      </c>
      <c r="AV107" s="13" t="s">
        <v>92</v>
      </c>
      <c r="AW107" s="13" t="s">
        <v>42</v>
      </c>
      <c r="AX107" s="13" t="s">
        <v>82</v>
      </c>
      <c r="AY107" s="244" t="s">
        <v>136</v>
      </c>
    </row>
    <row r="108" s="15" customFormat="1">
      <c r="A108" s="15"/>
      <c r="B108" s="267"/>
      <c r="C108" s="268"/>
      <c r="D108" s="229" t="s">
        <v>158</v>
      </c>
      <c r="E108" s="269" t="s">
        <v>211</v>
      </c>
      <c r="F108" s="270" t="s">
        <v>266</v>
      </c>
      <c r="G108" s="268"/>
      <c r="H108" s="271">
        <v>35.479999999999997</v>
      </c>
      <c r="I108" s="272"/>
      <c r="J108" s="268"/>
      <c r="K108" s="268"/>
      <c r="L108" s="273"/>
      <c r="M108" s="274"/>
      <c r="N108" s="275"/>
      <c r="O108" s="275"/>
      <c r="P108" s="275"/>
      <c r="Q108" s="275"/>
      <c r="R108" s="275"/>
      <c r="S108" s="275"/>
      <c r="T108" s="276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T108" s="277" t="s">
        <v>158</v>
      </c>
      <c r="AU108" s="277" t="s">
        <v>92</v>
      </c>
      <c r="AV108" s="15" t="s">
        <v>150</v>
      </c>
      <c r="AW108" s="15" t="s">
        <v>42</v>
      </c>
      <c r="AX108" s="15" t="s">
        <v>82</v>
      </c>
      <c r="AY108" s="277" t="s">
        <v>136</v>
      </c>
    </row>
    <row r="109" s="13" customFormat="1">
      <c r="A109" s="13"/>
      <c r="B109" s="234"/>
      <c r="C109" s="235"/>
      <c r="D109" s="229" t="s">
        <v>158</v>
      </c>
      <c r="E109" s="236" t="s">
        <v>44</v>
      </c>
      <c r="F109" s="237" t="s">
        <v>267</v>
      </c>
      <c r="G109" s="235"/>
      <c r="H109" s="238">
        <v>17.739999999999998</v>
      </c>
      <c r="I109" s="239"/>
      <c r="J109" s="235"/>
      <c r="K109" s="235"/>
      <c r="L109" s="240"/>
      <c r="M109" s="241"/>
      <c r="N109" s="242"/>
      <c r="O109" s="242"/>
      <c r="P109" s="242"/>
      <c r="Q109" s="242"/>
      <c r="R109" s="242"/>
      <c r="S109" s="242"/>
      <c r="T109" s="24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44" t="s">
        <v>158</v>
      </c>
      <c r="AU109" s="244" t="s">
        <v>92</v>
      </c>
      <c r="AV109" s="13" t="s">
        <v>92</v>
      </c>
      <c r="AW109" s="13" t="s">
        <v>42</v>
      </c>
      <c r="AX109" s="13" t="s">
        <v>90</v>
      </c>
      <c r="AY109" s="244" t="s">
        <v>136</v>
      </c>
    </row>
    <row r="110" s="2" customFormat="1">
      <c r="A110" s="42"/>
      <c r="B110" s="43"/>
      <c r="C110" s="44"/>
      <c r="D110" s="229" t="s">
        <v>245</v>
      </c>
      <c r="E110" s="44"/>
      <c r="F110" s="253" t="s">
        <v>268</v>
      </c>
      <c r="G110" s="44"/>
      <c r="H110" s="44"/>
      <c r="I110" s="44"/>
      <c r="J110" s="44"/>
      <c r="K110" s="44"/>
      <c r="L110" s="48"/>
      <c r="M110" s="232"/>
      <c r="N110" s="233"/>
      <c r="O110" s="88"/>
      <c r="P110" s="88"/>
      <c r="Q110" s="88"/>
      <c r="R110" s="88"/>
      <c r="S110" s="88"/>
      <c r="T110" s="89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U110" s="20" t="s">
        <v>92</v>
      </c>
    </row>
    <row r="111" s="2" customFormat="1">
      <c r="A111" s="42"/>
      <c r="B111" s="43"/>
      <c r="C111" s="44"/>
      <c r="D111" s="229" t="s">
        <v>245</v>
      </c>
      <c r="E111" s="44"/>
      <c r="F111" s="254" t="s">
        <v>842</v>
      </c>
      <c r="G111" s="44"/>
      <c r="H111" s="255">
        <v>35.479999999999997</v>
      </c>
      <c r="I111" s="44"/>
      <c r="J111" s="44"/>
      <c r="K111" s="44"/>
      <c r="L111" s="48"/>
      <c r="M111" s="232"/>
      <c r="N111" s="233"/>
      <c r="O111" s="88"/>
      <c r="P111" s="88"/>
      <c r="Q111" s="88"/>
      <c r="R111" s="88"/>
      <c r="S111" s="88"/>
      <c r="T111" s="89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U111" s="20" t="s">
        <v>92</v>
      </c>
    </row>
    <row r="112" s="2" customFormat="1">
      <c r="A112" s="42"/>
      <c r="B112" s="43"/>
      <c r="C112" s="44"/>
      <c r="D112" s="229" t="s">
        <v>245</v>
      </c>
      <c r="E112" s="44"/>
      <c r="F112" s="254" t="s">
        <v>266</v>
      </c>
      <c r="G112" s="44"/>
      <c r="H112" s="255">
        <v>35.479999999999997</v>
      </c>
      <c r="I112" s="44"/>
      <c r="J112" s="44"/>
      <c r="K112" s="44"/>
      <c r="L112" s="48"/>
      <c r="M112" s="232"/>
      <c r="N112" s="233"/>
      <c r="O112" s="88"/>
      <c r="P112" s="88"/>
      <c r="Q112" s="88"/>
      <c r="R112" s="88"/>
      <c r="S112" s="88"/>
      <c r="T112" s="89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U112" s="20" t="s">
        <v>92</v>
      </c>
    </row>
    <row r="113" s="2" customFormat="1" ht="24.15" customHeight="1">
      <c r="A113" s="42"/>
      <c r="B113" s="43"/>
      <c r="C113" s="216" t="s">
        <v>154</v>
      </c>
      <c r="D113" s="216" t="s">
        <v>139</v>
      </c>
      <c r="E113" s="217" t="s">
        <v>843</v>
      </c>
      <c r="F113" s="218" t="s">
        <v>844</v>
      </c>
      <c r="G113" s="219" t="s">
        <v>200</v>
      </c>
      <c r="H113" s="220">
        <v>17.739999999999998</v>
      </c>
      <c r="I113" s="221"/>
      <c r="J113" s="222">
        <f>ROUND(I113*H113,2)</f>
        <v>0</v>
      </c>
      <c r="K113" s="218" t="s">
        <v>240</v>
      </c>
      <c r="L113" s="48"/>
      <c r="M113" s="223" t="s">
        <v>44</v>
      </c>
      <c r="N113" s="224" t="s">
        <v>53</v>
      </c>
      <c r="O113" s="88"/>
      <c r="P113" s="225">
        <f>O113*H113</f>
        <v>0</v>
      </c>
      <c r="Q113" s="225">
        <v>0</v>
      </c>
      <c r="R113" s="225">
        <f>Q113*H113</f>
        <v>0</v>
      </c>
      <c r="S113" s="225">
        <v>0</v>
      </c>
      <c r="T113" s="226">
        <f>S113*H113</f>
        <v>0</v>
      </c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R113" s="227" t="s">
        <v>154</v>
      </c>
      <c r="AT113" s="227" t="s">
        <v>139</v>
      </c>
      <c r="AU113" s="227" t="s">
        <v>92</v>
      </c>
      <c r="AY113" s="20" t="s">
        <v>136</v>
      </c>
      <c r="BE113" s="228">
        <f>IF(N113="základní",J113,0)</f>
        <v>0</v>
      </c>
      <c r="BF113" s="228">
        <f>IF(N113="snížená",J113,0)</f>
        <v>0</v>
      </c>
      <c r="BG113" s="228">
        <f>IF(N113="zákl. přenesená",J113,0)</f>
        <v>0</v>
      </c>
      <c r="BH113" s="228">
        <f>IF(N113="sníž. přenesená",J113,0)</f>
        <v>0</v>
      </c>
      <c r="BI113" s="228">
        <f>IF(N113="nulová",J113,0)</f>
        <v>0</v>
      </c>
      <c r="BJ113" s="20" t="s">
        <v>90</v>
      </c>
      <c r="BK113" s="228">
        <f>ROUND(I113*H113,2)</f>
        <v>0</v>
      </c>
      <c r="BL113" s="20" t="s">
        <v>154</v>
      </c>
      <c r="BM113" s="227" t="s">
        <v>845</v>
      </c>
    </row>
    <row r="114" s="2" customFormat="1">
      <c r="A114" s="42"/>
      <c r="B114" s="43"/>
      <c r="C114" s="44"/>
      <c r="D114" s="251" t="s">
        <v>242</v>
      </c>
      <c r="E114" s="44"/>
      <c r="F114" s="252" t="s">
        <v>846</v>
      </c>
      <c r="G114" s="44"/>
      <c r="H114" s="44"/>
      <c r="I114" s="231"/>
      <c r="J114" s="44"/>
      <c r="K114" s="44"/>
      <c r="L114" s="48"/>
      <c r="M114" s="232"/>
      <c r="N114" s="233"/>
      <c r="O114" s="88"/>
      <c r="P114" s="88"/>
      <c r="Q114" s="88"/>
      <c r="R114" s="88"/>
      <c r="S114" s="88"/>
      <c r="T114" s="89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T114" s="20" t="s">
        <v>242</v>
      </c>
      <c r="AU114" s="20" t="s">
        <v>92</v>
      </c>
    </row>
    <row r="115" s="13" customFormat="1">
      <c r="A115" s="13"/>
      <c r="B115" s="234"/>
      <c r="C115" s="235"/>
      <c r="D115" s="229" t="s">
        <v>158</v>
      </c>
      <c r="E115" s="236" t="s">
        <v>44</v>
      </c>
      <c r="F115" s="237" t="s">
        <v>273</v>
      </c>
      <c r="G115" s="235"/>
      <c r="H115" s="238">
        <v>17.739999999999998</v>
      </c>
      <c r="I115" s="239"/>
      <c r="J115" s="235"/>
      <c r="K115" s="235"/>
      <c r="L115" s="240"/>
      <c r="M115" s="241"/>
      <c r="N115" s="242"/>
      <c r="O115" s="242"/>
      <c r="P115" s="242"/>
      <c r="Q115" s="242"/>
      <c r="R115" s="242"/>
      <c r="S115" s="242"/>
      <c r="T115" s="24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T115" s="244" t="s">
        <v>158</v>
      </c>
      <c r="AU115" s="244" t="s">
        <v>92</v>
      </c>
      <c r="AV115" s="13" t="s">
        <v>92</v>
      </c>
      <c r="AW115" s="13" t="s">
        <v>42</v>
      </c>
      <c r="AX115" s="13" t="s">
        <v>90</v>
      </c>
      <c r="AY115" s="244" t="s">
        <v>136</v>
      </c>
    </row>
    <row r="116" s="2" customFormat="1">
      <c r="A116" s="42"/>
      <c r="B116" s="43"/>
      <c r="C116" s="44"/>
      <c r="D116" s="229" t="s">
        <v>245</v>
      </c>
      <c r="E116" s="44"/>
      <c r="F116" s="253" t="s">
        <v>268</v>
      </c>
      <c r="G116" s="44"/>
      <c r="H116" s="44"/>
      <c r="I116" s="44"/>
      <c r="J116" s="44"/>
      <c r="K116" s="44"/>
      <c r="L116" s="48"/>
      <c r="M116" s="232"/>
      <c r="N116" s="233"/>
      <c r="O116" s="88"/>
      <c r="P116" s="88"/>
      <c r="Q116" s="88"/>
      <c r="R116" s="88"/>
      <c r="S116" s="88"/>
      <c r="T116" s="89"/>
      <c r="U116" s="42"/>
      <c r="V116" s="42"/>
      <c r="W116" s="42"/>
      <c r="X116" s="42"/>
      <c r="Y116" s="42"/>
      <c r="Z116" s="42"/>
      <c r="AA116" s="42"/>
      <c r="AB116" s="42"/>
      <c r="AC116" s="42"/>
      <c r="AD116" s="42"/>
      <c r="AE116" s="42"/>
      <c r="AU116" s="20" t="s">
        <v>92</v>
      </c>
    </row>
    <row r="117" s="2" customFormat="1">
      <c r="A117" s="42"/>
      <c r="B117" s="43"/>
      <c r="C117" s="44"/>
      <c r="D117" s="229" t="s">
        <v>245</v>
      </c>
      <c r="E117" s="44"/>
      <c r="F117" s="254" t="s">
        <v>842</v>
      </c>
      <c r="G117" s="44"/>
      <c r="H117" s="255">
        <v>35.479999999999997</v>
      </c>
      <c r="I117" s="44"/>
      <c r="J117" s="44"/>
      <c r="K117" s="44"/>
      <c r="L117" s="48"/>
      <c r="M117" s="232"/>
      <c r="N117" s="233"/>
      <c r="O117" s="88"/>
      <c r="P117" s="88"/>
      <c r="Q117" s="88"/>
      <c r="R117" s="88"/>
      <c r="S117" s="88"/>
      <c r="T117" s="89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U117" s="20" t="s">
        <v>92</v>
      </c>
    </row>
    <row r="118" s="2" customFormat="1">
      <c r="A118" s="42"/>
      <c r="B118" s="43"/>
      <c r="C118" s="44"/>
      <c r="D118" s="229" t="s">
        <v>245</v>
      </c>
      <c r="E118" s="44"/>
      <c r="F118" s="254" t="s">
        <v>266</v>
      </c>
      <c r="G118" s="44"/>
      <c r="H118" s="255">
        <v>35.479999999999997</v>
      </c>
      <c r="I118" s="44"/>
      <c r="J118" s="44"/>
      <c r="K118" s="44"/>
      <c r="L118" s="48"/>
      <c r="M118" s="232"/>
      <c r="N118" s="233"/>
      <c r="O118" s="88"/>
      <c r="P118" s="88"/>
      <c r="Q118" s="88"/>
      <c r="R118" s="88"/>
      <c r="S118" s="88"/>
      <c r="T118" s="89"/>
      <c r="U118" s="42"/>
      <c r="V118" s="42"/>
      <c r="W118" s="42"/>
      <c r="X118" s="42"/>
      <c r="Y118" s="42"/>
      <c r="Z118" s="42"/>
      <c r="AA118" s="42"/>
      <c r="AB118" s="42"/>
      <c r="AC118" s="42"/>
      <c r="AD118" s="42"/>
      <c r="AE118" s="42"/>
      <c r="AU118" s="20" t="s">
        <v>92</v>
      </c>
    </row>
    <row r="119" s="2" customFormat="1" ht="37.8" customHeight="1">
      <c r="A119" s="42"/>
      <c r="B119" s="43"/>
      <c r="C119" s="216" t="s">
        <v>135</v>
      </c>
      <c r="D119" s="216" t="s">
        <v>139</v>
      </c>
      <c r="E119" s="217" t="s">
        <v>292</v>
      </c>
      <c r="F119" s="218" t="s">
        <v>293</v>
      </c>
      <c r="G119" s="219" t="s">
        <v>200</v>
      </c>
      <c r="H119" s="220">
        <v>78.430000000000007</v>
      </c>
      <c r="I119" s="221"/>
      <c r="J119" s="222">
        <f>ROUND(I119*H119,2)</f>
        <v>0</v>
      </c>
      <c r="K119" s="218" t="s">
        <v>240</v>
      </c>
      <c r="L119" s="48"/>
      <c r="M119" s="223" t="s">
        <v>44</v>
      </c>
      <c r="N119" s="224" t="s">
        <v>53</v>
      </c>
      <c r="O119" s="88"/>
      <c r="P119" s="225">
        <f>O119*H119</f>
        <v>0</v>
      </c>
      <c r="Q119" s="225">
        <v>0</v>
      </c>
      <c r="R119" s="225">
        <f>Q119*H119</f>
        <v>0</v>
      </c>
      <c r="S119" s="225">
        <v>0</v>
      </c>
      <c r="T119" s="226">
        <f>S119*H119</f>
        <v>0</v>
      </c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R119" s="227" t="s">
        <v>154</v>
      </c>
      <c r="AT119" s="227" t="s">
        <v>139</v>
      </c>
      <c r="AU119" s="227" t="s">
        <v>92</v>
      </c>
      <c r="AY119" s="20" t="s">
        <v>136</v>
      </c>
      <c r="BE119" s="228">
        <f>IF(N119="základní",J119,0)</f>
        <v>0</v>
      </c>
      <c r="BF119" s="228">
        <f>IF(N119="snížená",J119,0)</f>
        <v>0</v>
      </c>
      <c r="BG119" s="228">
        <f>IF(N119="zákl. přenesená",J119,0)</f>
        <v>0</v>
      </c>
      <c r="BH119" s="228">
        <f>IF(N119="sníž. přenesená",J119,0)</f>
        <v>0</v>
      </c>
      <c r="BI119" s="228">
        <f>IF(N119="nulová",J119,0)</f>
        <v>0</v>
      </c>
      <c r="BJ119" s="20" t="s">
        <v>90</v>
      </c>
      <c r="BK119" s="228">
        <f>ROUND(I119*H119,2)</f>
        <v>0</v>
      </c>
      <c r="BL119" s="20" t="s">
        <v>154</v>
      </c>
      <c r="BM119" s="227" t="s">
        <v>847</v>
      </c>
    </row>
    <row r="120" s="2" customFormat="1">
      <c r="A120" s="42"/>
      <c r="B120" s="43"/>
      <c r="C120" s="44"/>
      <c r="D120" s="251" t="s">
        <v>242</v>
      </c>
      <c r="E120" s="44"/>
      <c r="F120" s="252" t="s">
        <v>295</v>
      </c>
      <c r="G120" s="44"/>
      <c r="H120" s="44"/>
      <c r="I120" s="231"/>
      <c r="J120" s="44"/>
      <c r="K120" s="44"/>
      <c r="L120" s="48"/>
      <c r="M120" s="232"/>
      <c r="N120" s="233"/>
      <c r="O120" s="88"/>
      <c r="P120" s="88"/>
      <c r="Q120" s="88"/>
      <c r="R120" s="88"/>
      <c r="S120" s="88"/>
      <c r="T120" s="89"/>
      <c r="U120" s="42"/>
      <c r="V120" s="42"/>
      <c r="W120" s="42"/>
      <c r="X120" s="42"/>
      <c r="Y120" s="42"/>
      <c r="Z120" s="42"/>
      <c r="AA120" s="42"/>
      <c r="AB120" s="42"/>
      <c r="AC120" s="42"/>
      <c r="AD120" s="42"/>
      <c r="AE120" s="42"/>
      <c r="AT120" s="20" t="s">
        <v>242</v>
      </c>
      <c r="AU120" s="20" t="s">
        <v>92</v>
      </c>
    </row>
    <row r="121" s="16" customFormat="1">
      <c r="A121" s="16"/>
      <c r="B121" s="292"/>
      <c r="C121" s="293"/>
      <c r="D121" s="229" t="s">
        <v>158</v>
      </c>
      <c r="E121" s="294" t="s">
        <v>44</v>
      </c>
      <c r="F121" s="295" t="s">
        <v>848</v>
      </c>
      <c r="G121" s="293"/>
      <c r="H121" s="294" t="s">
        <v>44</v>
      </c>
      <c r="I121" s="296"/>
      <c r="J121" s="293"/>
      <c r="K121" s="293"/>
      <c r="L121" s="297"/>
      <c r="M121" s="298"/>
      <c r="N121" s="299"/>
      <c r="O121" s="299"/>
      <c r="P121" s="299"/>
      <c r="Q121" s="299"/>
      <c r="R121" s="299"/>
      <c r="S121" s="299"/>
      <c r="T121" s="300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T121" s="301" t="s">
        <v>158</v>
      </c>
      <c r="AU121" s="301" t="s">
        <v>92</v>
      </c>
      <c r="AV121" s="16" t="s">
        <v>90</v>
      </c>
      <c r="AW121" s="16" t="s">
        <v>42</v>
      </c>
      <c r="AX121" s="16" t="s">
        <v>82</v>
      </c>
      <c r="AY121" s="301" t="s">
        <v>136</v>
      </c>
    </row>
    <row r="122" s="13" customFormat="1">
      <c r="A122" s="13"/>
      <c r="B122" s="234"/>
      <c r="C122" s="235"/>
      <c r="D122" s="229" t="s">
        <v>158</v>
      </c>
      <c r="E122" s="236" t="s">
        <v>44</v>
      </c>
      <c r="F122" s="237" t="s">
        <v>849</v>
      </c>
      <c r="G122" s="235"/>
      <c r="H122" s="238">
        <v>78.430000000000007</v>
      </c>
      <c r="I122" s="239"/>
      <c r="J122" s="235"/>
      <c r="K122" s="235"/>
      <c r="L122" s="240"/>
      <c r="M122" s="241"/>
      <c r="N122" s="242"/>
      <c r="O122" s="242"/>
      <c r="P122" s="242"/>
      <c r="Q122" s="242"/>
      <c r="R122" s="242"/>
      <c r="S122" s="242"/>
      <c r="T122" s="24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T122" s="244" t="s">
        <v>158</v>
      </c>
      <c r="AU122" s="244" t="s">
        <v>92</v>
      </c>
      <c r="AV122" s="13" t="s">
        <v>92</v>
      </c>
      <c r="AW122" s="13" t="s">
        <v>42</v>
      </c>
      <c r="AX122" s="13" t="s">
        <v>90</v>
      </c>
      <c r="AY122" s="244" t="s">
        <v>136</v>
      </c>
    </row>
    <row r="123" s="2" customFormat="1" ht="24.15" customHeight="1">
      <c r="A123" s="42"/>
      <c r="B123" s="43"/>
      <c r="C123" s="216" t="s">
        <v>163</v>
      </c>
      <c r="D123" s="216" t="s">
        <v>139</v>
      </c>
      <c r="E123" s="217" t="s">
        <v>850</v>
      </c>
      <c r="F123" s="218" t="s">
        <v>851</v>
      </c>
      <c r="G123" s="219" t="s">
        <v>200</v>
      </c>
      <c r="H123" s="220">
        <v>12.1</v>
      </c>
      <c r="I123" s="221"/>
      <c r="J123" s="222">
        <f>ROUND(I123*H123,2)</f>
        <v>0</v>
      </c>
      <c r="K123" s="218" t="s">
        <v>240</v>
      </c>
      <c r="L123" s="48"/>
      <c r="M123" s="223" t="s">
        <v>44</v>
      </c>
      <c r="N123" s="224" t="s">
        <v>53</v>
      </c>
      <c r="O123" s="88"/>
      <c r="P123" s="225">
        <f>O123*H123</f>
        <v>0</v>
      </c>
      <c r="Q123" s="225">
        <v>0</v>
      </c>
      <c r="R123" s="225">
        <f>Q123*H123</f>
        <v>0</v>
      </c>
      <c r="S123" s="225">
        <v>0</v>
      </c>
      <c r="T123" s="226">
        <f>S123*H123</f>
        <v>0</v>
      </c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R123" s="227" t="s">
        <v>154</v>
      </c>
      <c r="AT123" s="227" t="s">
        <v>139</v>
      </c>
      <c r="AU123" s="227" t="s">
        <v>92</v>
      </c>
      <c r="AY123" s="20" t="s">
        <v>136</v>
      </c>
      <c r="BE123" s="228">
        <f>IF(N123="základní",J123,0)</f>
        <v>0</v>
      </c>
      <c r="BF123" s="228">
        <f>IF(N123="snížená",J123,0)</f>
        <v>0</v>
      </c>
      <c r="BG123" s="228">
        <f>IF(N123="zákl. přenesená",J123,0)</f>
        <v>0</v>
      </c>
      <c r="BH123" s="228">
        <f>IF(N123="sníž. přenesená",J123,0)</f>
        <v>0</v>
      </c>
      <c r="BI123" s="228">
        <f>IF(N123="nulová",J123,0)</f>
        <v>0</v>
      </c>
      <c r="BJ123" s="20" t="s">
        <v>90</v>
      </c>
      <c r="BK123" s="228">
        <f>ROUND(I123*H123,2)</f>
        <v>0</v>
      </c>
      <c r="BL123" s="20" t="s">
        <v>154</v>
      </c>
      <c r="BM123" s="227" t="s">
        <v>852</v>
      </c>
    </row>
    <row r="124" s="2" customFormat="1">
      <c r="A124" s="42"/>
      <c r="B124" s="43"/>
      <c r="C124" s="44"/>
      <c r="D124" s="251" t="s">
        <v>242</v>
      </c>
      <c r="E124" s="44"/>
      <c r="F124" s="252" t="s">
        <v>853</v>
      </c>
      <c r="G124" s="44"/>
      <c r="H124" s="44"/>
      <c r="I124" s="231"/>
      <c r="J124" s="44"/>
      <c r="K124" s="44"/>
      <c r="L124" s="48"/>
      <c r="M124" s="232"/>
      <c r="N124" s="233"/>
      <c r="O124" s="88"/>
      <c r="P124" s="88"/>
      <c r="Q124" s="88"/>
      <c r="R124" s="88"/>
      <c r="S124" s="88"/>
      <c r="T124" s="89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T124" s="20" t="s">
        <v>242</v>
      </c>
      <c r="AU124" s="20" t="s">
        <v>92</v>
      </c>
    </row>
    <row r="125" s="13" customFormat="1">
      <c r="A125" s="13"/>
      <c r="B125" s="234"/>
      <c r="C125" s="235"/>
      <c r="D125" s="229" t="s">
        <v>158</v>
      </c>
      <c r="E125" s="236" t="s">
        <v>44</v>
      </c>
      <c r="F125" s="237" t="s">
        <v>854</v>
      </c>
      <c r="G125" s="235"/>
      <c r="H125" s="238">
        <v>12.1</v>
      </c>
      <c r="I125" s="239"/>
      <c r="J125" s="235"/>
      <c r="K125" s="235"/>
      <c r="L125" s="240"/>
      <c r="M125" s="241"/>
      <c r="N125" s="242"/>
      <c r="O125" s="242"/>
      <c r="P125" s="242"/>
      <c r="Q125" s="242"/>
      <c r="R125" s="242"/>
      <c r="S125" s="242"/>
      <c r="T125" s="24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T125" s="244" t="s">
        <v>158</v>
      </c>
      <c r="AU125" s="244" t="s">
        <v>92</v>
      </c>
      <c r="AV125" s="13" t="s">
        <v>92</v>
      </c>
      <c r="AW125" s="13" t="s">
        <v>42</v>
      </c>
      <c r="AX125" s="13" t="s">
        <v>90</v>
      </c>
      <c r="AY125" s="244" t="s">
        <v>136</v>
      </c>
    </row>
    <row r="126" s="2" customFormat="1" ht="24.15" customHeight="1">
      <c r="A126" s="42"/>
      <c r="B126" s="43"/>
      <c r="C126" s="216" t="s">
        <v>168</v>
      </c>
      <c r="D126" s="216" t="s">
        <v>139</v>
      </c>
      <c r="E126" s="217" t="s">
        <v>855</v>
      </c>
      <c r="F126" s="218" t="s">
        <v>856</v>
      </c>
      <c r="G126" s="219" t="s">
        <v>200</v>
      </c>
      <c r="H126" s="220">
        <v>48.399999999999999</v>
      </c>
      <c r="I126" s="221"/>
      <c r="J126" s="222">
        <f>ROUND(I126*H126,2)</f>
        <v>0</v>
      </c>
      <c r="K126" s="218" t="s">
        <v>240</v>
      </c>
      <c r="L126" s="48"/>
      <c r="M126" s="223" t="s">
        <v>44</v>
      </c>
      <c r="N126" s="224" t="s">
        <v>53</v>
      </c>
      <c r="O126" s="88"/>
      <c r="P126" s="225">
        <f>O126*H126</f>
        <v>0</v>
      </c>
      <c r="Q126" s="225">
        <v>0</v>
      </c>
      <c r="R126" s="225">
        <f>Q126*H126</f>
        <v>0</v>
      </c>
      <c r="S126" s="225">
        <v>0</v>
      </c>
      <c r="T126" s="226">
        <f>S126*H126</f>
        <v>0</v>
      </c>
      <c r="U126" s="42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R126" s="227" t="s">
        <v>154</v>
      </c>
      <c r="AT126" s="227" t="s">
        <v>139</v>
      </c>
      <c r="AU126" s="227" t="s">
        <v>92</v>
      </c>
      <c r="AY126" s="20" t="s">
        <v>136</v>
      </c>
      <c r="BE126" s="228">
        <f>IF(N126="základní",J126,0)</f>
        <v>0</v>
      </c>
      <c r="BF126" s="228">
        <f>IF(N126="snížená",J126,0)</f>
        <v>0</v>
      </c>
      <c r="BG126" s="228">
        <f>IF(N126="zákl. přenesená",J126,0)</f>
        <v>0</v>
      </c>
      <c r="BH126" s="228">
        <f>IF(N126="sníž. přenesená",J126,0)</f>
        <v>0</v>
      </c>
      <c r="BI126" s="228">
        <f>IF(N126="nulová",J126,0)</f>
        <v>0</v>
      </c>
      <c r="BJ126" s="20" t="s">
        <v>90</v>
      </c>
      <c r="BK126" s="228">
        <f>ROUND(I126*H126,2)</f>
        <v>0</v>
      </c>
      <c r="BL126" s="20" t="s">
        <v>154</v>
      </c>
      <c r="BM126" s="227" t="s">
        <v>857</v>
      </c>
    </row>
    <row r="127" s="2" customFormat="1">
      <c r="A127" s="42"/>
      <c r="B127" s="43"/>
      <c r="C127" s="44"/>
      <c r="D127" s="251" t="s">
        <v>242</v>
      </c>
      <c r="E127" s="44"/>
      <c r="F127" s="252" t="s">
        <v>858</v>
      </c>
      <c r="G127" s="44"/>
      <c r="H127" s="44"/>
      <c r="I127" s="231"/>
      <c r="J127" s="44"/>
      <c r="K127" s="44"/>
      <c r="L127" s="48"/>
      <c r="M127" s="232"/>
      <c r="N127" s="233"/>
      <c r="O127" s="88"/>
      <c r="P127" s="88"/>
      <c r="Q127" s="88"/>
      <c r="R127" s="88"/>
      <c r="S127" s="88"/>
      <c r="T127" s="89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T127" s="20" t="s">
        <v>242</v>
      </c>
      <c r="AU127" s="20" t="s">
        <v>92</v>
      </c>
    </row>
    <row r="128" s="13" customFormat="1">
      <c r="A128" s="13"/>
      <c r="B128" s="234"/>
      <c r="C128" s="235"/>
      <c r="D128" s="229" t="s">
        <v>158</v>
      </c>
      <c r="E128" s="236" t="s">
        <v>44</v>
      </c>
      <c r="F128" s="237" t="s">
        <v>859</v>
      </c>
      <c r="G128" s="235"/>
      <c r="H128" s="238">
        <v>48.399999999999999</v>
      </c>
      <c r="I128" s="239"/>
      <c r="J128" s="235"/>
      <c r="K128" s="235"/>
      <c r="L128" s="240"/>
      <c r="M128" s="241"/>
      <c r="N128" s="242"/>
      <c r="O128" s="242"/>
      <c r="P128" s="242"/>
      <c r="Q128" s="242"/>
      <c r="R128" s="242"/>
      <c r="S128" s="242"/>
      <c r="T128" s="24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T128" s="244" t="s">
        <v>158</v>
      </c>
      <c r="AU128" s="244" t="s">
        <v>92</v>
      </c>
      <c r="AV128" s="13" t="s">
        <v>92</v>
      </c>
      <c r="AW128" s="13" t="s">
        <v>42</v>
      </c>
      <c r="AX128" s="13" t="s">
        <v>90</v>
      </c>
      <c r="AY128" s="244" t="s">
        <v>136</v>
      </c>
    </row>
    <row r="129" s="2" customFormat="1" ht="16.5" customHeight="1">
      <c r="A129" s="42"/>
      <c r="B129" s="43"/>
      <c r="C129" s="216" t="s">
        <v>172</v>
      </c>
      <c r="D129" s="216" t="s">
        <v>139</v>
      </c>
      <c r="E129" s="217" t="s">
        <v>860</v>
      </c>
      <c r="F129" s="218" t="s">
        <v>861</v>
      </c>
      <c r="G129" s="219" t="s">
        <v>200</v>
      </c>
      <c r="H129" s="220">
        <v>12.1</v>
      </c>
      <c r="I129" s="221"/>
      <c r="J129" s="222">
        <f>ROUND(I129*H129,2)</f>
        <v>0</v>
      </c>
      <c r="K129" s="218" t="s">
        <v>240</v>
      </c>
      <c r="L129" s="48"/>
      <c r="M129" s="223" t="s">
        <v>44</v>
      </c>
      <c r="N129" s="224" t="s">
        <v>53</v>
      </c>
      <c r="O129" s="88"/>
      <c r="P129" s="225">
        <f>O129*H129</f>
        <v>0</v>
      </c>
      <c r="Q129" s="225">
        <v>0</v>
      </c>
      <c r="R129" s="225">
        <f>Q129*H129</f>
        <v>0</v>
      </c>
      <c r="S129" s="225">
        <v>0</v>
      </c>
      <c r="T129" s="226">
        <f>S129*H129</f>
        <v>0</v>
      </c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R129" s="227" t="s">
        <v>154</v>
      </c>
      <c r="AT129" s="227" t="s">
        <v>139</v>
      </c>
      <c r="AU129" s="227" t="s">
        <v>92</v>
      </c>
      <c r="AY129" s="20" t="s">
        <v>136</v>
      </c>
      <c r="BE129" s="228">
        <f>IF(N129="základní",J129,0)</f>
        <v>0</v>
      </c>
      <c r="BF129" s="228">
        <f>IF(N129="snížená",J129,0)</f>
        <v>0</v>
      </c>
      <c r="BG129" s="228">
        <f>IF(N129="zákl. přenesená",J129,0)</f>
        <v>0</v>
      </c>
      <c r="BH129" s="228">
        <f>IF(N129="sníž. přenesená",J129,0)</f>
        <v>0</v>
      </c>
      <c r="BI129" s="228">
        <f>IF(N129="nulová",J129,0)</f>
        <v>0</v>
      </c>
      <c r="BJ129" s="20" t="s">
        <v>90</v>
      </c>
      <c r="BK129" s="228">
        <f>ROUND(I129*H129,2)</f>
        <v>0</v>
      </c>
      <c r="BL129" s="20" t="s">
        <v>154</v>
      </c>
      <c r="BM129" s="227" t="s">
        <v>862</v>
      </c>
    </row>
    <row r="130" s="2" customFormat="1">
      <c r="A130" s="42"/>
      <c r="B130" s="43"/>
      <c r="C130" s="44"/>
      <c r="D130" s="251" t="s">
        <v>242</v>
      </c>
      <c r="E130" s="44"/>
      <c r="F130" s="252" t="s">
        <v>863</v>
      </c>
      <c r="G130" s="44"/>
      <c r="H130" s="44"/>
      <c r="I130" s="231"/>
      <c r="J130" s="44"/>
      <c r="K130" s="44"/>
      <c r="L130" s="48"/>
      <c r="M130" s="232"/>
      <c r="N130" s="233"/>
      <c r="O130" s="88"/>
      <c r="P130" s="88"/>
      <c r="Q130" s="88"/>
      <c r="R130" s="88"/>
      <c r="S130" s="88"/>
      <c r="T130" s="89"/>
      <c r="U130" s="42"/>
      <c r="V130" s="42"/>
      <c r="W130" s="42"/>
      <c r="X130" s="42"/>
      <c r="Y130" s="42"/>
      <c r="Z130" s="42"/>
      <c r="AA130" s="42"/>
      <c r="AB130" s="42"/>
      <c r="AC130" s="42"/>
      <c r="AD130" s="42"/>
      <c r="AE130" s="42"/>
      <c r="AT130" s="20" t="s">
        <v>242</v>
      </c>
      <c r="AU130" s="20" t="s">
        <v>92</v>
      </c>
    </row>
    <row r="131" s="13" customFormat="1">
      <c r="A131" s="13"/>
      <c r="B131" s="234"/>
      <c r="C131" s="235"/>
      <c r="D131" s="229" t="s">
        <v>158</v>
      </c>
      <c r="E131" s="236" t="s">
        <v>44</v>
      </c>
      <c r="F131" s="237" t="s">
        <v>864</v>
      </c>
      <c r="G131" s="235"/>
      <c r="H131" s="238">
        <v>12.1</v>
      </c>
      <c r="I131" s="239"/>
      <c r="J131" s="235"/>
      <c r="K131" s="235"/>
      <c r="L131" s="240"/>
      <c r="M131" s="241"/>
      <c r="N131" s="242"/>
      <c r="O131" s="242"/>
      <c r="P131" s="242"/>
      <c r="Q131" s="242"/>
      <c r="R131" s="242"/>
      <c r="S131" s="242"/>
      <c r="T131" s="24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T131" s="244" t="s">
        <v>158</v>
      </c>
      <c r="AU131" s="244" t="s">
        <v>92</v>
      </c>
      <c r="AV131" s="13" t="s">
        <v>92</v>
      </c>
      <c r="AW131" s="13" t="s">
        <v>42</v>
      </c>
      <c r="AX131" s="13" t="s">
        <v>90</v>
      </c>
      <c r="AY131" s="244" t="s">
        <v>136</v>
      </c>
    </row>
    <row r="132" s="2" customFormat="1" ht="24.15" customHeight="1">
      <c r="A132" s="42"/>
      <c r="B132" s="43"/>
      <c r="C132" s="216" t="s">
        <v>178</v>
      </c>
      <c r="D132" s="216" t="s">
        <v>139</v>
      </c>
      <c r="E132" s="217" t="s">
        <v>315</v>
      </c>
      <c r="F132" s="218" t="s">
        <v>316</v>
      </c>
      <c r="G132" s="219" t="s">
        <v>200</v>
      </c>
      <c r="H132" s="220">
        <v>42.950000000000003</v>
      </c>
      <c r="I132" s="221"/>
      <c r="J132" s="222">
        <f>ROUND(I132*H132,2)</f>
        <v>0</v>
      </c>
      <c r="K132" s="218" t="s">
        <v>240</v>
      </c>
      <c r="L132" s="48"/>
      <c r="M132" s="223" t="s">
        <v>44</v>
      </c>
      <c r="N132" s="224" t="s">
        <v>53</v>
      </c>
      <c r="O132" s="88"/>
      <c r="P132" s="225">
        <f>O132*H132</f>
        <v>0</v>
      </c>
      <c r="Q132" s="225">
        <v>0</v>
      </c>
      <c r="R132" s="225">
        <f>Q132*H132</f>
        <v>0</v>
      </c>
      <c r="S132" s="225">
        <v>0</v>
      </c>
      <c r="T132" s="226">
        <f>S132*H132</f>
        <v>0</v>
      </c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R132" s="227" t="s">
        <v>154</v>
      </c>
      <c r="AT132" s="227" t="s">
        <v>139</v>
      </c>
      <c r="AU132" s="227" t="s">
        <v>92</v>
      </c>
      <c r="AY132" s="20" t="s">
        <v>136</v>
      </c>
      <c r="BE132" s="228">
        <f>IF(N132="základní",J132,0)</f>
        <v>0</v>
      </c>
      <c r="BF132" s="228">
        <f>IF(N132="snížená",J132,0)</f>
        <v>0</v>
      </c>
      <c r="BG132" s="228">
        <f>IF(N132="zákl. přenesená",J132,0)</f>
        <v>0</v>
      </c>
      <c r="BH132" s="228">
        <f>IF(N132="sníž. přenesená",J132,0)</f>
        <v>0</v>
      </c>
      <c r="BI132" s="228">
        <f>IF(N132="nulová",J132,0)</f>
        <v>0</v>
      </c>
      <c r="BJ132" s="20" t="s">
        <v>90</v>
      </c>
      <c r="BK132" s="228">
        <f>ROUND(I132*H132,2)</f>
        <v>0</v>
      </c>
      <c r="BL132" s="20" t="s">
        <v>154</v>
      </c>
      <c r="BM132" s="227" t="s">
        <v>865</v>
      </c>
    </row>
    <row r="133" s="2" customFormat="1">
      <c r="A133" s="42"/>
      <c r="B133" s="43"/>
      <c r="C133" s="44"/>
      <c r="D133" s="251" t="s">
        <v>242</v>
      </c>
      <c r="E133" s="44"/>
      <c r="F133" s="252" t="s">
        <v>318</v>
      </c>
      <c r="G133" s="44"/>
      <c r="H133" s="44"/>
      <c r="I133" s="231"/>
      <c r="J133" s="44"/>
      <c r="K133" s="44"/>
      <c r="L133" s="48"/>
      <c r="M133" s="232"/>
      <c r="N133" s="233"/>
      <c r="O133" s="88"/>
      <c r="P133" s="88"/>
      <c r="Q133" s="88"/>
      <c r="R133" s="88"/>
      <c r="S133" s="88"/>
      <c r="T133" s="89"/>
      <c r="U133" s="42"/>
      <c r="V133" s="42"/>
      <c r="W133" s="42"/>
      <c r="X133" s="42"/>
      <c r="Y133" s="42"/>
      <c r="Z133" s="42"/>
      <c r="AA133" s="42"/>
      <c r="AB133" s="42"/>
      <c r="AC133" s="42"/>
      <c r="AD133" s="42"/>
      <c r="AE133" s="42"/>
      <c r="AT133" s="20" t="s">
        <v>242</v>
      </c>
      <c r="AU133" s="20" t="s">
        <v>92</v>
      </c>
    </row>
    <row r="134" s="13" customFormat="1">
      <c r="A134" s="13"/>
      <c r="B134" s="234"/>
      <c r="C134" s="235"/>
      <c r="D134" s="229" t="s">
        <v>158</v>
      </c>
      <c r="E134" s="236" t="s">
        <v>44</v>
      </c>
      <c r="F134" s="237" t="s">
        <v>866</v>
      </c>
      <c r="G134" s="235"/>
      <c r="H134" s="238">
        <v>42.950000000000003</v>
      </c>
      <c r="I134" s="239"/>
      <c r="J134" s="235"/>
      <c r="K134" s="235"/>
      <c r="L134" s="240"/>
      <c r="M134" s="241"/>
      <c r="N134" s="242"/>
      <c r="O134" s="242"/>
      <c r="P134" s="242"/>
      <c r="Q134" s="242"/>
      <c r="R134" s="242"/>
      <c r="S134" s="242"/>
      <c r="T134" s="24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T134" s="244" t="s">
        <v>158</v>
      </c>
      <c r="AU134" s="244" t="s">
        <v>92</v>
      </c>
      <c r="AV134" s="13" t="s">
        <v>92</v>
      </c>
      <c r="AW134" s="13" t="s">
        <v>42</v>
      </c>
      <c r="AX134" s="13" t="s">
        <v>90</v>
      </c>
      <c r="AY134" s="244" t="s">
        <v>136</v>
      </c>
    </row>
    <row r="135" s="2" customFormat="1" ht="24.15" customHeight="1">
      <c r="A135" s="42"/>
      <c r="B135" s="43"/>
      <c r="C135" s="216" t="s">
        <v>181</v>
      </c>
      <c r="D135" s="216" t="s">
        <v>139</v>
      </c>
      <c r="E135" s="217" t="s">
        <v>334</v>
      </c>
      <c r="F135" s="218" t="s">
        <v>335</v>
      </c>
      <c r="G135" s="219" t="s">
        <v>200</v>
      </c>
      <c r="H135" s="220">
        <v>42.950000000000003</v>
      </c>
      <c r="I135" s="221"/>
      <c r="J135" s="222">
        <f>ROUND(I135*H135,2)</f>
        <v>0</v>
      </c>
      <c r="K135" s="218" t="s">
        <v>240</v>
      </c>
      <c r="L135" s="48"/>
      <c r="M135" s="223" t="s">
        <v>44</v>
      </c>
      <c r="N135" s="224" t="s">
        <v>53</v>
      </c>
      <c r="O135" s="88"/>
      <c r="P135" s="225">
        <f>O135*H135</f>
        <v>0</v>
      </c>
      <c r="Q135" s="225">
        <v>0</v>
      </c>
      <c r="R135" s="225">
        <f>Q135*H135</f>
        <v>0</v>
      </c>
      <c r="S135" s="225">
        <v>0</v>
      </c>
      <c r="T135" s="226">
        <f>S135*H135</f>
        <v>0</v>
      </c>
      <c r="U135" s="42"/>
      <c r="V135" s="42"/>
      <c r="W135" s="42"/>
      <c r="X135" s="42"/>
      <c r="Y135" s="42"/>
      <c r="Z135" s="42"/>
      <c r="AA135" s="42"/>
      <c r="AB135" s="42"/>
      <c r="AC135" s="42"/>
      <c r="AD135" s="42"/>
      <c r="AE135" s="42"/>
      <c r="AR135" s="227" t="s">
        <v>154</v>
      </c>
      <c r="AT135" s="227" t="s">
        <v>139</v>
      </c>
      <c r="AU135" s="227" t="s">
        <v>92</v>
      </c>
      <c r="AY135" s="20" t="s">
        <v>136</v>
      </c>
      <c r="BE135" s="228">
        <f>IF(N135="základní",J135,0)</f>
        <v>0</v>
      </c>
      <c r="BF135" s="228">
        <f>IF(N135="snížená",J135,0)</f>
        <v>0</v>
      </c>
      <c r="BG135" s="228">
        <f>IF(N135="zákl. přenesená",J135,0)</f>
        <v>0</v>
      </c>
      <c r="BH135" s="228">
        <f>IF(N135="sníž. přenesená",J135,0)</f>
        <v>0</v>
      </c>
      <c r="BI135" s="228">
        <f>IF(N135="nulová",J135,0)</f>
        <v>0</v>
      </c>
      <c r="BJ135" s="20" t="s">
        <v>90</v>
      </c>
      <c r="BK135" s="228">
        <f>ROUND(I135*H135,2)</f>
        <v>0</v>
      </c>
      <c r="BL135" s="20" t="s">
        <v>154</v>
      </c>
      <c r="BM135" s="227" t="s">
        <v>867</v>
      </c>
    </row>
    <row r="136" s="2" customFormat="1">
      <c r="A136" s="42"/>
      <c r="B136" s="43"/>
      <c r="C136" s="44"/>
      <c r="D136" s="251" t="s">
        <v>242</v>
      </c>
      <c r="E136" s="44"/>
      <c r="F136" s="252" t="s">
        <v>337</v>
      </c>
      <c r="G136" s="44"/>
      <c r="H136" s="44"/>
      <c r="I136" s="231"/>
      <c r="J136" s="44"/>
      <c r="K136" s="44"/>
      <c r="L136" s="48"/>
      <c r="M136" s="232"/>
      <c r="N136" s="233"/>
      <c r="O136" s="88"/>
      <c r="P136" s="88"/>
      <c r="Q136" s="88"/>
      <c r="R136" s="88"/>
      <c r="S136" s="88"/>
      <c r="T136" s="89"/>
      <c r="U136" s="42"/>
      <c r="V136" s="42"/>
      <c r="W136" s="42"/>
      <c r="X136" s="42"/>
      <c r="Y136" s="42"/>
      <c r="Z136" s="42"/>
      <c r="AA136" s="42"/>
      <c r="AB136" s="42"/>
      <c r="AC136" s="42"/>
      <c r="AD136" s="42"/>
      <c r="AE136" s="42"/>
      <c r="AT136" s="20" t="s">
        <v>242</v>
      </c>
      <c r="AU136" s="20" t="s">
        <v>92</v>
      </c>
    </row>
    <row r="137" s="13" customFormat="1">
      <c r="A137" s="13"/>
      <c r="B137" s="234"/>
      <c r="C137" s="235"/>
      <c r="D137" s="229" t="s">
        <v>158</v>
      </c>
      <c r="E137" s="236" t="s">
        <v>44</v>
      </c>
      <c r="F137" s="237" t="s">
        <v>866</v>
      </c>
      <c r="G137" s="235"/>
      <c r="H137" s="238">
        <v>42.950000000000003</v>
      </c>
      <c r="I137" s="239"/>
      <c r="J137" s="235"/>
      <c r="K137" s="235"/>
      <c r="L137" s="240"/>
      <c r="M137" s="241"/>
      <c r="N137" s="242"/>
      <c r="O137" s="242"/>
      <c r="P137" s="242"/>
      <c r="Q137" s="242"/>
      <c r="R137" s="242"/>
      <c r="S137" s="242"/>
      <c r="T137" s="24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T137" s="244" t="s">
        <v>158</v>
      </c>
      <c r="AU137" s="244" t="s">
        <v>92</v>
      </c>
      <c r="AV137" s="13" t="s">
        <v>92</v>
      </c>
      <c r="AW137" s="13" t="s">
        <v>42</v>
      </c>
      <c r="AX137" s="13" t="s">
        <v>82</v>
      </c>
      <c r="AY137" s="244" t="s">
        <v>136</v>
      </c>
    </row>
    <row r="138" s="14" customFormat="1">
      <c r="A138" s="14"/>
      <c r="B138" s="256"/>
      <c r="C138" s="257"/>
      <c r="D138" s="229" t="s">
        <v>158</v>
      </c>
      <c r="E138" s="258" t="s">
        <v>214</v>
      </c>
      <c r="F138" s="259" t="s">
        <v>247</v>
      </c>
      <c r="G138" s="257"/>
      <c r="H138" s="260">
        <v>42.950000000000003</v>
      </c>
      <c r="I138" s="261"/>
      <c r="J138" s="257"/>
      <c r="K138" s="257"/>
      <c r="L138" s="262"/>
      <c r="M138" s="263"/>
      <c r="N138" s="264"/>
      <c r="O138" s="264"/>
      <c r="P138" s="264"/>
      <c r="Q138" s="264"/>
      <c r="R138" s="264"/>
      <c r="S138" s="264"/>
      <c r="T138" s="265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T138" s="266" t="s">
        <v>158</v>
      </c>
      <c r="AU138" s="266" t="s">
        <v>92</v>
      </c>
      <c r="AV138" s="14" t="s">
        <v>154</v>
      </c>
      <c r="AW138" s="14" t="s">
        <v>42</v>
      </c>
      <c r="AX138" s="14" t="s">
        <v>90</v>
      </c>
      <c r="AY138" s="266" t="s">
        <v>136</v>
      </c>
    </row>
    <row r="139" s="2" customFormat="1" ht="37.8" customHeight="1">
      <c r="A139" s="42"/>
      <c r="B139" s="43"/>
      <c r="C139" s="216" t="s">
        <v>187</v>
      </c>
      <c r="D139" s="216" t="s">
        <v>139</v>
      </c>
      <c r="E139" s="217" t="s">
        <v>341</v>
      </c>
      <c r="F139" s="218" t="s">
        <v>342</v>
      </c>
      <c r="G139" s="219" t="s">
        <v>200</v>
      </c>
      <c r="H139" s="220">
        <v>28.102</v>
      </c>
      <c r="I139" s="221"/>
      <c r="J139" s="222">
        <f>ROUND(I139*H139,2)</f>
        <v>0</v>
      </c>
      <c r="K139" s="218" t="s">
        <v>240</v>
      </c>
      <c r="L139" s="48"/>
      <c r="M139" s="223" t="s">
        <v>44</v>
      </c>
      <c r="N139" s="224" t="s">
        <v>53</v>
      </c>
      <c r="O139" s="88"/>
      <c r="P139" s="225">
        <f>O139*H139</f>
        <v>0</v>
      </c>
      <c r="Q139" s="225">
        <v>0</v>
      </c>
      <c r="R139" s="225">
        <f>Q139*H139</f>
        <v>0</v>
      </c>
      <c r="S139" s="225">
        <v>0</v>
      </c>
      <c r="T139" s="226">
        <f>S139*H139</f>
        <v>0</v>
      </c>
      <c r="U139" s="42"/>
      <c r="V139" s="42"/>
      <c r="W139" s="42"/>
      <c r="X139" s="42"/>
      <c r="Y139" s="42"/>
      <c r="Z139" s="42"/>
      <c r="AA139" s="42"/>
      <c r="AB139" s="42"/>
      <c r="AC139" s="42"/>
      <c r="AD139" s="42"/>
      <c r="AE139" s="42"/>
      <c r="AR139" s="227" t="s">
        <v>154</v>
      </c>
      <c r="AT139" s="227" t="s">
        <v>139</v>
      </c>
      <c r="AU139" s="227" t="s">
        <v>92</v>
      </c>
      <c r="AY139" s="20" t="s">
        <v>136</v>
      </c>
      <c r="BE139" s="228">
        <f>IF(N139="základní",J139,0)</f>
        <v>0</v>
      </c>
      <c r="BF139" s="228">
        <f>IF(N139="snížená",J139,0)</f>
        <v>0</v>
      </c>
      <c r="BG139" s="228">
        <f>IF(N139="zákl. přenesená",J139,0)</f>
        <v>0</v>
      </c>
      <c r="BH139" s="228">
        <f>IF(N139="sníž. přenesená",J139,0)</f>
        <v>0</v>
      </c>
      <c r="BI139" s="228">
        <f>IF(N139="nulová",J139,0)</f>
        <v>0</v>
      </c>
      <c r="BJ139" s="20" t="s">
        <v>90</v>
      </c>
      <c r="BK139" s="228">
        <f>ROUND(I139*H139,2)</f>
        <v>0</v>
      </c>
      <c r="BL139" s="20" t="s">
        <v>154</v>
      </c>
      <c r="BM139" s="227" t="s">
        <v>868</v>
      </c>
    </row>
    <row r="140" s="2" customFormat="1">
      <c r="A140" s="42"/>
      <c r="B140" s="43"/>
      <c r="C140" s="44"/>
      <c r="D140" s="251" t="s">
        <v>242</v>
      </c>
      <c r="E140" s="44"/>
      <c r="F140" s="252" t="s">
        <v>344</v>
      </c>
      <c r="G140" s="44"/>
      <c r="H140" s="44"/>
      <c r="I140" s="231"/>
      <c r="J140" s="44"/>
      <c r="K140" s="44"/>
      <c r="L140" s="48"/>
      <c r="M140" s="232"/>
      <c r="N140" s="233"/>
      <c r="O140" s="88"/>
      <c r="P140" s="88"/>
      <c r="Q140" s="88"/>
      <c r="R140" s="88"/>
      <c r="S140" s="88"/>
      <c r="T140" s="89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T140" s="20" t="s">
        <v>242</v>
      </c>
      <c r="AU140" s="20" t="s">
        <v>92</v>
      </c>
    </row>
    <row r="141" s="13" customFormat="1">
      <c r="A141" s="13"/>
      <c r="B141" s="234"/>
      <c r="C141" s="235"/>
      <c r="D141" s="229" t="s">
        <v>158</v>
      </c>
      <c r="E141" s="236" t="s">
        <v>44</v>
      </c>
      <c r="F141" s="237" t="s">
        <v>869</v>
      </c>
      <c r="G141" s="235"/>
      <c r="H141" s="238">
        <v>35.328000000000003</v>
      </c>
      <c r="I141" s="239"/>
      <c r="J141" s="235"/>
      <c r="K141" s="235"/>
      <c r="L141" s="240"/>
      <c r="M141" s="241"/>
      <c r="N141" s="242"/>
      <c r="O141" s="242"/>
      <c r="P141" s="242"/>
      <c r="Q141" s="242"/>
      <c r="R141" s="242"/>
      <c r="S141" s="242"/>
      <c r="T141" s="24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44" t="s">
        <v>158</v>
      </c>
      <c r="AU141" s="244" t="s">
        <v>92</v>
      </c>
      <c r="AV141" s="13" t="s">
        <v>92</v>
      </c>
      <c r="AW141" s="13" t="s">
        <v>42</v>
      </c>
      <c r="AX141" s="13" t="s">
        <v>82</v>
      </c>
      <c r="AY141" s="244" t="s">
        <v>136</v>
      </c>
    </row>
    <row r="142" s="15" customFormat="1">
      <c r="A142" s="15"/>
      <c r="B142" s="267"/>
      <c r="C142" s="268"/>
      <c r="D142" s="229" t="s">
        <v>158</v>
      </c>
      <c r="E142" s="269" t="s">
        <v>202</v>
      </c>
      <c r="F142" s="270" t="s">
        <v>266</v>
      </c>
      <c r="G142" s="268"/>
      <c r="H142" s="271">
        <v>35.328000000000003</v>
      </c>
      <c r="I142" s="272"/>
      <c r="J142" s="268"/>
      <c r="K142" s="268"/>
      <c r="L142" s="273"/>
      <c r="M142" s="274"/>
      <c r="N142" s="275"/>
      <c r="O142" s="275"/>
      <c r="P142" s="275"/>
      <c r="Q142" s="275"/>
      <c r="R142" s="275"/>
      <c r="S142" s="275"/>
      <c r="T142" s="276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T142" s="277" t="s">
        <v>158</v>
      </c>
      <c r="AU142" s="277" t="s">
        <v>92</v>
      </c>
      <c r="AV142" s="15" t="s">
        <v>150</v>
      </c>
      <c r="AW142" s="15" t="s">
        <v>42</v>
      </c>
      <c r="AX142" s="15" t="s">
        <v>82</v>
      </c>
      <c r="AY142" s="277" t="s">
        <v>136</v>
      </c>
    </row>
    <row r="143" s="13" customFormat="1">
      <c r="A143" s="13"/>
      <c r="B143" s="234"/>
      <c r="C143" s="235"/>
      <c r="D143" s="229" t="s">
        <v>158</v>
      </c>
      <c r="E143" s="236" t="s">
        <v>44</v>
      </c>
      <c r="F143" s="237" t="s">
        <v>870</v>
      </c>
      <c r="G143" s="235"/>
      <c r="H143" s="238">
        <v>-7.226</v>
      </c>
      <c r="I143" s="239"/>
      <c r="J143" s="235"/>
      <c r="K143" s="235"/>
      <c r="L143" s="240"/>
      <c r="M143" s="241"/>
      <c r="N143" s="242"/>
      <c r="O143" s="242"/>
      <c r="P143" s="242"/>
      <c r="Q143" s="242"/>
      <c r="R143" s="242"/>
      <c r="S143" s="242"/>
      <c r="T143" s="24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T143" s="244" t="s">
        <v>158</v>
      </c>
      <c r="AU143" s="244" t="s">
        <v>92</v>
      </c>
      <c r="AV143" s="13" t="s">
        <v>92</v>
      </c>
      <c r="AW143" s="13" t="s">
        <v>42</v>
      </c>
      <c r="AX143" s="13" t="s">
        <v>82</v>
      </c>
      <c r="AY143" s="244" t="s">
        <v>136</v>
      </c>
    </row>
    <row r="144" s="14" customFormat="1">
      <c r="A144" s="14"/>
      <c r="B144" s="256"/>
      <c r="C144" s="257"/>
      <c r="D144" s="229" t="s">
        <v>158</v>
      </c>
      <c r="E144" s="258" t="s">
        <v>205</v>
      </c>
      <c r="F144" s="259" t="s">
        <v>247</v>
      </c>
      <c r="G144" s="257"/>
      <c r="H144" s="260">
        <v>28.102</v>
      </c>
      <c r="I144" s="261"/>
      <c r="J144" s="257"/>
      <c r="K144" s="257"/>
      <c r="L144" s="262"/>
      <c r="M144" s="263"/>
      <c r="N144" s="264"/>
      <c r="O144" s="264"/>
      <c r="P144" s="264"/>
      <c r="Q144" s="264"/>
      <c r="R144" s="264"/>
      <c r="S144" s="264"/>
      <c r="T144" s="265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T144" s="266" t="s">
        <v>158</v>
      </c>
      <c r="AU144" s="266" t="s">
        <v>92</v>
      </c>
      <c r="AV144" s="14" t="s">
        <v>154</v>
      </c>
      <c r="AW144" s="14" t="s">
        <v>42</v>
      </c>
      <c r="AX144" s="14" t="s">
        <v>90</v>
      </c>
      <c r="AY144" s="266" t="s">
        <v>136</v>
      </c>
    </row>
    <row r="145" s="2" customFormat="1">
      <c r="A145" s="42"/>
      <c r="B145" s="43"/>
      <c r="C145" s="44"/>
      <c r="D145" s="229" t="s">
        <v>245</v>
      </c>
      <c r="E145" s="44"/>
      <c r="F145" s="253" t="s">
        <v>683</v>
      </c>
      <c r="G145" s="44"/>
      <c r="H145" s="44"/>
      <c r="I145" s="44"/>
      <c r="J145" s="44"/>
      <c r="K145" s="44"/>
      <c r="L145" s="48"/>
      <c r="M145" s="232"/>
      <c r="N145" s="233"/>
      <c r="O145" s="88"/>
      <c r="P145" s="88"/>
      <c r="Q145" s="88"/>
      <c r="R145" s="88"/>
      <c r="S145" s="88"/>
      <c r="T145" s="89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U145" s="20" t="s">
        <v>92</v>
      </c>
    </row>
    <row r="146" s="2" customFormat="1">
      <c r="A146" s="42"/>
      <c r="B146" s="43"/>
      <c r="C146" s="44"/>
      <c r="D146" s="229" t="s">
        <v>245</v>
      </c>
      <c r="E146" s="44"/>
      <c r="F146" s="254" t="s">
        <v>831</v>
      </c>
      <c r="G146" s="44"/>
      <c r="H146" s="255">
        <v>49.600000000000001</v>
      </c>
      <c r="I146" s="44"/>
      <c r="J146" s="44"/>
      <c r="K146" s="44"/>
      <c r="L146" s="48"/>
      <c r="M146" s="232"/>
      <c r="N146" s="233"/>
      <c r="O146" s="88"/>
      <c r="P146" s="88"/>
      <c r="Q146" s="88"/>
      <c r="R146" s="88"/>
      <c r="S146" s="88"/>
      <c r="T146" s="89"/>
      <c r="U146" s="42"/>
      <c r="V146" s="42"/>
      <c r="W146" s="42"/>
      <c r="X146" s="42"/>
      <c r="Y146" s="42"/>
      <c r="Z146" s="42"/>
      <c r="AA146" s="42"/>
      <c r="AB146" s="42"/>
      <c r="AC146" s="42"/>
      <c r="AD146" s="42"/>
      <c r="AE146" s="42"/>
      <c r="AU146" s="20" t="s">
        <v>92</v>
      </c>
    </row>
    <row r="147" s="2" customFormat="1" ht="16.5" customHeight="1">
      <c r="A147" s="42"/>
      <c r="B147" s="43"/>
      <c r="C147" s="278" t="s">
        <v>8</v>
      </c>
      <c r="D147" s="278" t="s">
        <v>347</v>
      </c>
      <c r="E147" s="279" t="s">
        <v>348</v>
      </c>
      <c r="F147" s="280" t="s">
        <v>349</v>
      </c>
      <c r="G147" s="281" t="s">
        <v>322</v>
      </c>
      <c r="H147" s="282">
        <v>56.204000000000001</v>
      </c>
      <c r="I147" s="283"/>
      <c r="J147" s="284">
        <f>ROUND(I147*H147,2)</f>
        <v>0</v>
      </c>
      <c r="K147" s="280" t="s">
        <v>240</v>
      </c>
      <c r="L147" s="285"/>
      <c r="M147" s="286" t="s">
        <v>44</v>
      </c>
      <c r="N147" s="287" t="s">
        <v>53</v>
      </c>
      <c r="O147" s="88"/>
      <c r="P147" s="225">
        <f>O147*H147</f>
        <v>0</v>
      </c>
      <c r="Q147" s="225">
        <v>1</v>
      </c>
      <c r="R147" s="225">
        <f>Q147*H147</f>
        <v>56.204000000000001</v>
      </c>
      <c r="S147" s="225">
        <v>0</v>
      </c>
      <c r="T147" s="226">
        <f>S147*H147</f>
        <v>0</v>
      </c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R147" s="227" t="s">
        <v>172</v>
      </c>
      <c r="AT147" s="227" t="s">
        <v>347</v>
      </c>
      <c r="AU147" s="227" t="s">
        <v>92</v>
      </c>
      <c r="AY147" s="20" t="s">
        <v>136</v>
      </c>
      <c r="BE147" s="228">
        <f>IF(N147="základní",J147,0)</f>
        <v>0</v>
      </c>
      <c r="BF147" s="228">
        <f>IF(N147="snížená",J147,0)</f>
        <v>0</v>
      </c>
      <c r="BG147" s="228">
        <f>IF(N147="zákl. přenesená",J147,0)</f>
        <v>0</v>
      </c>
      <c r="BH147" s="228">
        <f>IF(N147="sníž. přenesená",J147,0)</f>
        <v>0</v>
      </c>
      <c r="BI147" s="228">
        <f>IF(N147="nulová",J147,0)</f>
        <v>0</v>
      </c>
      <c r="BJ147" s="20" t="s">
        <v>90</v>
      </c>
      <c r="BK147" s="228">
        <f>ROUND(I147*H147,2)</f>
        <v>0</v>
      </c>
      <c r="BL147" s="20" t="s">
        <v>154</v>
      </c>
      <c r="BM147" s="227" t="s">
        <v>871</v>
      </c>
    </row>
    <row r="148" s="13" customFormat="1">
      <c r="A148" s="13"/>
      <c r="B148" s="234"/>
      <c r="C148" s="235"/>
      <c r="D148" s="229" t="s">
        <v>158</v>
      </c>
      <c r="E148" s="236" t="s">
        <v>44</v>
      </c>
      <c r="F148" s="237" t="s">
        <v>205</v>
      </c>
      <c r="G148" s="235"/>
      <c r="H148" s="238">
        <v>28.102</v>
      </c>
      <c r="I148" s="239"/>
      <c r="J148" s="235"/>
      <c r="K148" s="235"/>
      <c r="L148" s="240"/>
      <c r="M148" s="241"/>
      <c r="N148" s="242"/>
      <c r="O148" s="242"/>
      <c r="P148" s="242"/>
      <c r="Q148" s="242"/>
      <c r="R148" s="242"/>
      <c r="S148" s="242"/>
      <c r="T148" s="24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T148" s="244" t="s">
        <v>158</v>
      </c>
      <c r="AU148" s="244" t="s">
        <v>92</v>
      </c>
      <c r="AV148" s="13" t="s">
        <v>92</v>
      </c>
      <c r="AW148" s="13" t="s">
        <v>42</v>
      </c>
      <c r="AX148" s="13" t="s">
        <v>90</v>
      </c>
      <c r="AY148" s="244" t="s">
        <v>136</v>
      </c>
    </row>
    <row r="149" s="2" customFormat="1">
      <c r="A149" s="42"/>
      <c r="B149" s="43"/>
      <c r="C149" s="44"/>
      <c r="D149" s="229" t="s">
        <v>245</v>
      </c>
      <c r="E149" s="44"/>
      <c r="F149" s="253" t="s">
        <v>351</v>
      </c>
      <c r="G149" s="44"/>
      <c r="H149" s="44"/>
      <c r="I149" s="44"/>
      <c r="J149" s="44"/>
      <c r="K149" s="44"/>
      <c r="L149" s="48"/>
      <c r="M149" s="232"/>
      <c r="N149" s="233"/>
      <c r="O149" s="88"/>
      <c r="P149" s="88"/>
      <c r="Q149" s="88"/>
      <c r="R149" s="88"/>
      <c r="S149" s="88"/>
      <c r="T149" s="89"/>
      <c r="U149" s="42"/>
      <c r="V149" s="42"/>
      <c r="W149" s="42"/>
      <c r="X149" s="42"/>
      <c r="Y149" s="42"/>
      <c r="Z149" s="42"/>
      <c r="AA149" s="42"/>
      <c r="AB149" s="42"/>
      <c r="AC149" s="42"/>
      <c r="AD149" s="42"/>
      <c r="AE149" s="42"/>
      <c r="AU149" s="20" t="s">
        <v>92</v>
      </c>
    </row>
    <row r="150" s="2" customFormat="1">
      <c r="A150" s="42"/>
      <c r="B150" s="43"/>
      <c r="C150" s="44"/>
      <c r="D150" s="229" t="s">
        <v>245</v>
      </c>
      <c r="E150" s="44"/>
      <c r="F150" s="254" t="s">
        <v>869</v>
      </c>
      <c r="G150" s="44"/>
      <c r="H150" s="255">
        <v>35.328000000000003</v>
      </c>
      <c r="I150" s="44"/>
      <c r="J150" s="44"/>
      <c r="K150" s="44"/>
      <c r="L150" s="48"/>
      <c r="M150" s="232"/>
      <c r="N150" s="233"/>
      <c r="O150" s="88"/>
      <c r="P150" s="88"/>
      <c r="Q150" s="88"/>
      <c r="R150" s="88"/>
      <c r="S150" s="88"/>
      <c r="T150" s="89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U150" s="20" t="s">
        <v>92</v>
      </c>
    </row>
    <row r="151" s="2" customFormat="1">
      <c r="A151" s="42"/>
      <c r="B151" s="43"/>
      <c r="C151" s="44"/>
      <c r="D151" s="229" t="s">
        <v>245</v>
      </c>
      <c r="E151" s="44"/>
      <c r="F151" s="254" t="s">
        <v>870</v>
      </c>
      <c r="G151" s="44"/>
      <c r="H151" s="255">
        <v>-7.226</v>
      </c>
      <c r="I151" s="44"/>
      <c r="J151" s="44"/>
      <c r="K151" s="44"/>
      <c r="L151" s="48"/>
      <c r="M151" s="232"/>
      <c r="N151" s="233"/>
      <c r="O151" s="88"/>
      <c r="P151" s="88"/>
      <c r="Q151" s="88"/>
      <c r="R151" s="88"/>
      <c r="S151" s="88"/>
      <c r="T151" s="89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U151" s="20" t="s">
        <v>92</v>
      </c>
    </row>
    <row r="152" s="2" customFormat="1">
      <c r="A152" s="42"/>
      <c r="B152" s="43"/>
      <c r="C152" s="44"/>
      <c r="D152" s="229" t="s">
        <v>245</v>
      </c>
      <c r="E152" s="44"/>
      <c r="F152" s="254" t="s">
        <v>247</v>
      </c>
      <c r="G152" s="44"/>
      <c r="H152" s="255">
        <v>28.102</v>
      </c>
      <c r="I152" s="44"/>
      <c r="J152" s="44"/>
      <c r="K152" s="44"/>
      <c r="L152" s="48"/>
      <c r="M152" s="232"/>
      <c r="N152" s="233"/>
      <c r="O152" s="88"/>
      <c r="P152" s="88"/>
      <c r="Q152" s="88"/>
      <c r="R152" s="88"/>
      <c r="S152" s="88"/>
      <c r="T152" s="89"/>
      <c r="U152" s="42"/>
      <c r="V152" s="42"/>
      <c r="W152" s="42"/>
      <c r="X152" s="42"/>
      <c r="Y152" s="42"/>
      <c r="Z152" s="42"/>
      <c r="AA152" s="42"/>
      <c r="AB152" s="42"/>
      <c r="AC152" s="42"/>
      <c r="AD152" s="42"/>
      <c r="AE152" s="42"/>
      <c r="AU152" s="20" t="s">
        <v>92</v>
      </c>
    </row>
    <row r="153" s="13" customFormat="1">
      <c r="A153" s="13"/>
      <c r="B153" s="234"/>
      <c r="C153" s="235"/>
      <c r="D153" s="229" t="s">
        <v>158</v>
      </c>
      <c r="E153" s="235"/>
      <c r="F153" s="237" t="s">
        <v>872</v>
      </c>
      <c r="G153" s="235"/>
      <c r="H153" s="238">
        <v>56.204000000000001</v>
      </c>
      <c r="I153" s="239"/>
      <c r="J153" s="235"/>
      <c r="K153" s="235"/>
      <c r="L153" s="240"/>
      <c r="M153" s="241"/>
      <c r="N153" s="242"/>
      <c r="O153" s="242"/>
      <c r="P153" s="242"/>
      <c r="Q153" s="242"/>
      <c r="R153" s="242"/>
      <c r="S153" s="242"/>
      <c r="T153" s="24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T153" s="244" t="s">
        <v>158</v>
      </c>
      <c r="AU153" s="244" t="s">
        <v>92</v>
      </c>
      <c r="AV153" s="13" t="s">
        <v>92</v>
      </c>
      <c r="AW153" s="13" t="s">
        <v>4</v>
      </c>
      <c r="AX153" s="13" t="s">
        <v>90</v>
      </c>
      <c r="AY153" s="244" t="s">
        <v>136</v>
      </c>
    </row>
    <row r="154" s="2" customFormat="1" ht="24.15" customHeight="1">
      <c r="A154" s="42"/>
      <c r="B154" s="43"/>
      <c r="C154" s="216" t="s">
        <v>308</v>
      </c>
      <c r="D154" s="216" t="s">
        <v>139</v>
      </c>
      <c r="E154" s="217" t="s">
        <v>873</v>
      </c>
      <c r="F154" s="218" t="s">
        <v>874</v>
      </c>
      <c r="G154" s="219" t="s">
        <v>220</v>
      </c>
      <c r="H154" s="220">
        <v>118.59999999999999</v>
      </c>
      <c r="I154" s="221"/>
      <c r="J154" s="222">
        <f>ROUND(I154*H154,2)</f>
        <v>0</v>
      </c>
      <c r="K154" s="218" t="s">
        <v>240</v>
      </c>
      <c r="L154" s="48"/>
      <c r="M154" s="223" t="s">
        <v>44</v>
      </c>
      <c r="N154" s="224" t="s">
        <v>53</v>
      </c>
      <c r="O154" s="88"/>
      <c r="P154" s="225">
        <f>O154*H154</f>
        <v>0</v>
      </c>
      <c r="Q154" s="225">
        <v>0</v>
      </c>
      <c r="R154" s="225">
        <f>Q154*H154</f>
        <v>0</v>
      </c>
      <c r="S154" s="225">
        <v>0</v>
      </c>
      <c r="T154" s="226">
        <f>S154*H154</f>
        <v>0</v>
      </c>
      <c r="U154" s="42"/>
      <c r="V154" s="42"/>
      <c r="W154" s="42"/>
      <c r="X154" s="42"/>
      <c r="Y154" s="42"/>
      <c r="Z154" s="42"/>
      <c r="AA154" s="42"/>
      <c r="AB154" s="42"/>
      <c r="AC154" s="42"/>
      <c r="AD154" s="42"/>
      <c r="AE154" s="42"/>
      <c r="AR154" s="227" t="s">
        <v>154</v>
      </c>
      <c r="AT154" s="227" t="s">
        <v>139</v>
      </c>
      <c r="AU154" s="227" t="s">
        <v>92</v>
      </c>
      <c r="AY154" s="20" t="s">
        <v>136</v>
      </c>
      <c r="BE154" s="228">
        <f>IF(N154="základní",J154,0)</f>
        <v>0</v>
      </c>
      <c r="BF154" s="228">
        <f>IF(N154="snížená",J154,0)</f>
        <v>0</v>
      </c>
      <c r="BG154" s="228">
        <f>IF(N154="zákl. přenesená",J154,0)</f>
        <v>0</v>
      </c>
      <c r="BH154" s="228">
        <f>IF(N154="sníž. přenesená",J154,0)</f>
        <v>0</v>
      </c>
      <c r="BI154" s="228">
        <f>IF(N154="nulová",J154,0)</f>
        <v>0</v>
      </c>
      <c r="BJ154" s="20" t="s">
        <v>90</v>
      </c>
      <c r="BK154" s="228">
        <f>ROUND(I154*H154,2)</f>
        <v>0</v>
      </c>
      <c r="BL154" s="20" t="s">
        <v>154</v>
      </c>
      <c r="BM154" s="227" t="s">
        <v>875</v>
      </c>
    </row>
    <row r="155" s="2" customFormat="1">
      <c r="A155" s="42"/>
      <c r="B155" s="43"/>
      <c r="C155" s="44"/>
      <c r="D155" s="251" t="s">
        <v>242</v>
      </c>
      <c r="E155" s="44"/>
      <c r="F155" s="252" t="s">
        <v>876</v>
      </c>
      <c r="G155" s="44"/>
      <c r="H155" s="44"/>
      <c r="I155" s="231"/>
      <c r="J155" s="44"/>
      <c r="K155" s="44"/>
      <c r="L155" s="48"/>
      <c r="M155" s="232"/>
      <c r="N155" s="233"/>
      <c r="O155" s="88"/>
      <c r="P155" s="88"/>
      <c r="Q155" s="88"/>
      <c r="R155" s="88"/>
      <c r="S155" s="88"/>
      <c r="T155" s="89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T155" s="20" t="s">
        <v>242</v>
      </c>
      <c r="AU155" s="20" t="s">
        <v>92</v>
      </c>
    </row>
    <row r="156" s="13" customFormat="1">
      <c r="A156" s="13"/>
      <c r="B156" s="234"/>
      <c r="C156" s="235"/>
      <c r="D156" s="229" t="s">
        <v>158</v>
      </c>
      <c r="E156" s="236" t="s">
        <v>44</v>
      </c>
      <c r="F156" s="237" t="s">
        <v>877</v>
      </c>
      <c r="G156" s="235"/>
      <c r="H156" s="238">
        <v>118.59999999999999</v>
      </c>
      <c r="I156" s="239"/>
      <c r="J156" s="235"/>
      <c r="K156" s="235"/>
      <c r="L156" s="240"/>
      <c r="M156" s="241"/>
      <c r="N156" s="242"/>
      <c r="O156" s="242"/>
      <c r="P156" s="242"/>
      <c r="Q156" s="242"/>
      <c r="R156" s="242"/>
      <c r="S156" s="242"/>
      <c r="T156" s="24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T156" s="244" t="s">
        <v>158</v>
      </c>
      <c r="AU156" s="244" t="s">
        <v>92</v>
      </c>
      <c r="AV156" s="13" t="s">
        <v>92</v>
      </c>
      <c r="AW156" s="13" t="s">
        <v>42</v>
      </c>
      <c r="AX156" s="13" t="s">
        <v>90</v>
      </c>
      <c r="AY156" s="244" t="s">
        <v>136</v>
      </c>
    </row>
    <row r="157" s="2" customFormat="1" ht="24.15" customHeight="1">
      <c r="A157" s="42"/>
      <c r="B157" s="43"/>
      <c r="C157" s="216" t="s">
        <v>314</v>
      </c>
      <c r="D157" s="216" t="s">
        <v>139</v>
      </c>
      <c r="E157" s="217" t="s">
        <v>878</v>
      </c>
      <c r="F157" s="218" t="s">
        <v>879</v>
      </c>
      <c r="G157" s="219" t="s">
        <v>220</v>
      </c>
      <c r="H157" s="220">
        <v>118.59999999999999</v>
      </c>
      <c r="I157" s="221"/>
      <c r="J157" s="222">
        <f>ROUND(I157*H157,2)</f>
        <v>0</v>
      </c>
      <c r="K157" s="218" t="s">
        <v>240</v>
      </c>
      <c r="L157" s="48"/>
      <c r="M157" s="223" t="s">
        <v>44</v>
      </c>
      <c r="N157" s="224" t="s">
        <v>53</v>
      </c>
      <c r="O157" s="88"/>
      <c r="P157" s="225">
        <f>O157*H157</f>
        <v>0</v>
      </c>
      <c r="Q157" s="225">
        <v>0</v>
      </c>
      <c r="R157" s="225">
        <f>Q157*H157</f>
        <v>0</v>
      </c>
      <c r="S157" s="225">
        <v>0</v>
      </c>
      <c r="T157" s="226">
        <f>S157*H157</f>
        <v>0</v>
      </c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R157" s="227" t="s">
        <v>154</v>
      </c>
      <c r="AT157" s="227" t="s">
        <v>139</v>
      </c>
      <c r="AU157" s="227" t="s">
        <v>92</v>
      </c>
      <c r="AY157" s="20" t="s">
        <v>136</v>
      </c>
      <c r="BE157" s="228">
        <f>IF(N157="základní",J157,0)</f>
        <v>0</v>
      </c>
      <c r="BF157" s="228">
        <f>IF(N157="snížená",J157,0)</f>
        <v>0</v>
      </c>
      <c r="BG157" s="228">
        <f>IF(N157="zákl. přenesená",J157,0)</f>
        <v>0</v>
      </c>
      <c r="BH157" s="228">
        <f>IF(N157="sníž. přenesená",J157,0)</f>
        <v>0</v>
      </c>
      <c r="BI157" s="228">
        <f>IF(N157="nulová",J157,0)</f>
        <v>0</v>
      </c>
      <c r="BJ157" s="20" t="s">
        <v>90</v>
      </c>
      <c r="BK157" s="228">
        <f>ROUND(I157*H157,2)</f>
        <v>0</v>
      </c>
      <c r="BL157" s="20" t="s">
        <v>154</v>
      </c>
      <c r="BM157" s="227" t="s">
        <v>880</v>
      </c>
    </row>
    <row r="158" s="2" customFormat="1">
      <c r="A158" s="42"/>
      <c r="B158" s="43"/>
      <c r="C158" s="44"/>
      <c r="D158" s="251" t="s">
        <v>242</v>
      </c>
      <c r="E158" s="44"/>
      <c r="F158" s="252" t="s">
        <v>881</v>
      </c>
      <c r="G158" s="44"/>
      <c r="H158" s="44"/>
      <c r="I158" s="231"/>
      <c r="J158" s="44"/>
      <c r="K158" s="44"/>
      <c r="L158" s="48"/>
      <c r="M158" s="232"/>
      <c r="N158" s="233"/>
      <c r="O158" s="88"/>
      <c r="P158" s="88"/>
      <c r="Q158" s="88"/>
      <c r="R158" s="88"/>
      <c r="S158" s="88"/>
      <c r="T158" s="89"/>
      <c r="U158" s="42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T158" s="20" t="s">
        <v>242</v>
      </c>
      <c r="AU158" s="20" t="s">
        <v>92</v>
      </c>
    </row>
    <row r="159" s="13" customFormat="1">
      <c r="A159" s="13"/>
      <c r="B159" s="234"/>
      <c r="C159" s="235"/>
      <c r="D159" s="229" t="s">
        <v>158</v>
      </c>
      <c r="E159" s="236" t="s">
        <v>44</v>
      </c>
      <c r="F159" s="237" t="s">
        <v>877</v>
      </c>
      <c r="G159" s="235"/>
      <c r="H159" s="238">
        <v>118.59999999999999</v>
      </c>
      <c r="I159" s="239"/>
      <c r="J159" s="235"/>
      <c r="K159" s="235"/>
      <c r="L159" s="240"/>
      <c r="M159" s="241"/>
      <c r="N159" s="242"/>
      <c r="O159" s="242"/>
      <c r="P159" s="242"/>
      <c r="Q159" s="242"/>
      <c r="R159" s="242"/>
      <c r="S159" s="242"/>
      <c r="T159" s="24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T159" s="244" t="s">
        <v>158</v>
      </c>
      <c r="AU159" s="244" t="s">
        <v>92</v>
      </c>
      <c r="AV159" s="13" t="s">
        <v>92</v>
      </c>
      <c r="AW159" s="13" t="s">
        <v>42</v>
      </c>
      <c r="AX159" s="13" t="s">
        <v>90</v>
      </c>
      <c r="AY159" s="244" t="s">
        <v>136</v>
      </c>
    </row>
    <row r="160" s="2" customFormat="1" ht="16.5" customHeight="1">
      <c r="A160" s="42"/>
      <c r="B160" s="43"/>
      <c r="C160" s="278" t="s">
        <v>319</v>
      </c>
      <c r="D160" s="278" t="s">
        <v>347</v>
      </c>
      <c r="E160" s="279" t="s">
        <v>364</v>
      </c>
      <c r="F160" s="280" t="s">
        <v>365</v>
      </c>
      <c r="G160" s="281" t="s">
        <v>366</v>
      </c>
      <c r="H160" s="282">
        <v>2.3719999999999999</v>
      </c>
      <c r="I160" s="283"/>
      <c r="J160" s="284">
        <f>ROUND(I160*H160,2)</f>
        <v>0</v>
      </c>
      <c r="K160" s="280" t="s">
        <v>240</v>
      </c>
      <c r="L160" s="285"/>
      <c r="M160" s="286" t="s">
        <v>44</v>
      </c>
      <c r="N160" s="287" t="s">
        <v>53</v>
      </c>
      <c r="O160" s="88"/>
      <c r="P160" s="225">
        <f>O160*H160</f>
        <v>0</v>
      </c>
      <c r="Q160" s="225">
        <v>0.001</v>
      </c>
      <c r="R160" s="225">
        <f>Q160*H160</f>
        <v>0.002372</v>
      </c>
      <c r="S160" s="225">
        <v>0</v>
      </c>
      <c r="T160" s="226">
        <f>S160*H160</f>
        <v>0</v>
      </c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R160" s="227" t="s">
        <v>172</v>
      </c>
      <c r="AT160" s="227" t="s">
        <v>347</v>
      </c>
      <c r="AU160" s="227" t="s">
        <v>92</v>
      </c>
      <c r="AY160" s="20" t="s">
        <v>136</v>
      </c>
      <c r="BE160" s="228">
        <f>IF(N160="základní",J160,0)</f>
        <v>0</v>
      </c>
      <c r="BF160" s="228">
        <f>IF(N160="snížená",J160,0)</f>
        <v>0</v>
      </c>
      <c r="BG160" s="228">
        <f>IF(N160="zákl. přenesená",J160,0)</f>
        <v>0</v>
      </c>
      <c r="BH160" s="228">
        <f>IF(N160="sníž. přenesená",J160,0)</f>
        <v>0</v>
      </c>
      <c r="BI160" s="228">
        <f>IF(N160="nulová",J160,0)</f>
        <v>0</v>
      </c>
      <c r="BJ160" s="20" t="s">
        <v>90</v>
      </c>
      <c r="BK160" s="228">
        <f>ROUND(I160*H160,2)</f>
        <v>0</v>
      </c>
      <c r="BL160" s="20" t="s">
        <v>154</v>
      </c>
      <c r="BM160" s="227" t="s">
        <v>882</v>
      </c>
    </row>
    <row r="161" s="13" customFormat="1">
      <c r="A161" s="13"/>
      <c r="B161" s="234"/>
      <c r="C161" s="235"/>
      <c r="D161" s="229" t="s">
        <v>158</v>
      </c>
      <c r="E161" s="235"/>
      <c r="F161" s="237" t="s">
        <v>883</v>
      </c>
      <c r="G161" s="235"/>
      <c r="H161" s="238">
        <v>2.3719999999999999</v>
      </c>
      <c r="I161" s="239"/>
      <c r="J161" s="235"/>
      <c r="K161" s="235"/>
      <c r="L161" s="240"/>
      <c r="M161" s="241"/>
      <c r="N161" s="242"/>
      <c r="O161" s="242"/>
      <c r="P161" s="242"/>
      <c r="Q161" s="242"/>
      <c r="R161" s="242"/>
      <c r="S161" s="242"/>
      <c r="T161" s="24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T161" s="244" t="s">
        <v>158</v>
      </c>
      <c r="AU161" s="244" t="s">
        <v>92</v>
      </c>
      <c r="AV161" s="13" t="s">
        <v>92</v>
      </c>
      <c r="AW161" s="13" t="s">
        <v>4</v>
      </c>
      <c r="AX161" s="13" t="s">
        <v>90</v>
      </c>
      <c r="AY161" s="244" t="s">
        <v>136</v>
      </c>
    </row>
    <row r="162" s="12" customFormat="1" ht="22.8" customHeight="1">
      <c r="A162" s="12"/>
      <c r="B162" s="200"/>
      <c r="C162" s="201"/>
      <c r="D162" s="202" t="s">
        <v>81</v>
      </c>
      <c r="E162" s="214" t="s">
        <v>150</v>
      </c>
      <c r="F162" s="214" t="s">
        <v>369</v>
      </c>
      <c r="G162" s="201"/>
      <c r="H162" s="201"/>
      <c r="I162" s="204"/>
      <c r="J162" s="215">
        <f>BK162</f>
        <v>0</v>
      </c>
      <c r="K162" s="201"/>
      <c r="L162" s="206"/>
      <c r="M162" s="207"/>
      <c r="N162" s="208"/>
      <c r="O162" s="208"/>
      <c r="P162" s="209">
        <f>SUM(P163:P172)</f>
        <v>0</v>
      </c>
      <c r="Q162" s="208"/>
      <c r="R162" s="209">
        <f>SUM(R163:R172)</f>
        <v>0</v>
      </c>
      <c r="S162" s="208"/>
      <c r="T162" s="210">
        <f>SUM(T163:T172)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11" t="s">
        <v>90</v>
      </c>
      <c r="AT162" s="212" t="s">
        <v>81</v>
      </c>
      <c r="AU162" s="212" t="s">
        <v>90</v>
      </c>
      <c r="AY162" s="211" t="s">
        <v>136</v>
      </c>
      <c r="BK162" s="213">
        <f>SUM(BK163:BK172)</f>
        <v>0</v>
      </c>
    </row>
    <row r="163" s="2" customFormat="1" ht="16.5" customHeight="1">
      <c r="A163" s="42"/>
      <c r="B163" s="43"/>
      <c r="C163" s="216" t="s">
        <v>326</v>
      </c>
      <c r="D163" s="216" t="s">
        <v>139</v>
      </c>
      <c r="E163" s="217" t="s">
        <v>371</v>
      </c>
      <c r="F163" s="218" t="s">
        <v>372</v>
      </c>
      <c r="G163" s="219" t="s">
        <v>196</v>
      </c>
      <c r="H163" s="220">
        <v>49.600000000000001</v>
      </c>
      <c r="I163" s="221"/>
      <c r="J163" s="222">
        <f>ROUND(I163*H163,2)</f>
        <v>0</v>
      </c>
      <c r="K163" s="218" t="s">
        <v>240</v>
      </c>
      <c r="L163" s="48"/>
      <c r="M163" s="223" t="s">
        <v>44</v>
      </c>
      <c r="N163" s="224" t="s">
        <v>53</v>
      </c>
      <c r="O163" s="88"/>
      <c r="P163" s="225">
        <f>O163*H163</f>
        <v>0</v>
      </c>
      <c r="Q163" s="225">
        <v>0</v>
      </c>
      <c r="R163" s="225">
        <f>Q163*H163</f>
        <v>0</v>
      </c>
      <c r="S163" s="225">
        <v>0</v>
      </c>
      <c r="T163" s="226">
        <f>S163*H163</f>
        <v>0</v>
      </c>
      <c r="U163" s="42"/>
      <c r="V163" s="42"/>
      <c r="W163" s="42"/>
      <c r="X163" s="42"/>
      <c r="Y163" s="42"/>
      <c r="Z163" s="42"/>
      <c r="AA163" s="42"/>
      <c r="AB163" s="42"/>
      <c r="AC163" s="42"/>
      <c r="AD163" s="42"/>
      <c r="AE163" s="42"/>
      <c r="AR163" s="227" t="s">
        <v>154</v>
      </c>
      <c r="AT163" s="227" t="s">
        <v>139</v>
      </c>
      <c r="AU163" s="227" t="s">
        <v>92</v>
      </c>
      <c r="AY163" s="20" t="s">
        <v>136</v>
      </c>
      <c r="BE163" s="228">
        <f>IF(N163="základní",J163,0)</f>
        <v>0</v>
      </c>
      <c r="BF163" s="228">
        <f>IF(N163="snížená",J163,0)</f>
        <v>0</v>
      </c>
      <c r="BG163" s="228">
        <f>IF(N163="zákl. přenesená",J163,0)</f>
        <v>0</v>
      </c>
      <c r="BH163" s="228">
        <f>IF(N163="sníž. přenesená",J163,0)</f>
        <v>0</v>
      </c>
      <c r="BI163" s="228">
        <f>IF(N163="nulová",J163,0)</f>
        <v>0</v>
      </c>
      <c r="BJ163" s="20" t="s">
        <v>90</v>
      </c>
      <c r="BK163" s="228">
        <f>ROUND(I163*H163,2)</f>
        <v>0</v>
      </c>
      <c r="BL163" s="20" t="s">
        <v>154</v>
      </c>
      <c r="BM163" s="227" t="s">
        <v>884</v>
      </c>
    </row>
    <row r="164" s="2" customFormat="1">
      <c r="A164" s="42"/>
      <c r="B164" s="43"/>
      <c r="C164" s="44"/>
      <c r="D164" s="251" t="s">
        <v>242</v>
      </c>
      <c r="E164" s="44"/>
      <c r="F164" s="252" t="s">
        <v>374</v>
      </c>
      <c r="G164" s="44"/>
      <c r="H164" s="44"/>
      <c r="I164" s="231"/>
      <c r="J164" s="44"/>
      <c r="K164" s="44"/>
      <c r="L164" s="48"/>
      <c r="M164" s="232"/>
      <c r="N164" s="233"/>
      <c r="O164" s="88"/>
      <c r="P164" s="88"/>
      <c r="Q164" s="88"/>
      <c r="R164" s="88"/>
      <c r="S164" s="88"/>
      <c r="T164" s="89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T164" s="20" t="s">
        <v>242</v>
      </c>
      <c r="AU164" s="20" t="s">
        <v>92</v>
      </c>
    </row>
    <row r="165" s="13" customFormat="1">
      <c r="A165" s="13"/>
      <c r="B165" s="234"/>
      <c r="C165" s="235"/>
      <c r="D165" s="229" t="s">
        <v>158</v>
      </c>
      <c r="E165" s="236" t="s">
        <v>44</v>
      </c>
      <c r="F165" s="237" t="s">
        <v>671</v>
      </c>
      <c r="G165" s="235"/>
      <c r="H165" s="238">
        <v>49.600000000000001</v>
      </c>
      <c r="I165" s="239"/>
      <c r="J165" s="235"/>
      <c r="K165" s="235"/>
      <c r="L165" s="240"/>
      <c r="M165" s="241"/>
      <c r="N165" s="242"/>
      <c r="O165" s="242"/>
      <c r="P165" s="242"/>
      <c r="Q165" s="242"/>
      <c r="R165" s="242"/>
      <c r="S165" s="242"/>
      <c r="T165" s="24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T165" s="244" t="s">
        <v>158</v>
      </c>
      <c r="AU165" s="244" t="s">
        <v>92</v>
      </c>
      <c r="AV165" s="13" t="s">
        <v>92</v>
      </c>
      <c r="AW165" s="13" t="s">
        <v>42</v>
      </c>
      <c r="AX165" s="13" t="s">
        <v>90</v>
      </c>
      <c r="AY165" s="244" t="s">
        <v>136</v>
      </c>
    </row>
    <row r="166" s="2" customFormat="1">
      <c r="A166" s="42"/>
      <c r="B166" s="43"/>
      <c r="C166" s="44"/>
      <c r="D166" s="229" t="s">
        <v>245</v>
      </c>
      <c r="E166" s="44"/>
      <c r="F166" s="253" t="s">
        <v>683</v>
      </c>
      <c r="G166" s="44"/>
      <c r="H166" s="44"/>
      <c r="I166" s="44"/>
      <c r="J166" s="44"/>
      <c r="K166" s="44"/>
      <c r="L166" s="48"/>
      <c r="M166" s="232"/>
      <c r="N166" s="233"/>
      <c r="O166" s="88"/>
      <c r="P166" s="88"/>
      <c r="Q166" s="88"/>
      <c r="R166" s="88"/>
      <c r="S166" s="88"/>
      <c r="T166" s="89"/>
      <c r="U166" s="42"/>
      <c r="V166" s="42"/>
      <c r="W166" s="42"/>
      <c r="X166" s="42"/>
      <c r="Y166" s="42"/>
      <c r="Z166" s="42"/>
      <c r="AA166" s="42"/>
      <c r="AB166" s="42"/>
      <c r="AC166" s="42"/>
      <c r="AD166" s="42"/>
      <c r="AE166" s="42"/>
      <c r="AU166" s="20" t="s">
        <v>92</v>
      </c>
    </row>
    <row r="167" s="2" customFormat="1">
      <c r="A167" s="42"/>
      <c r="B167" s="43"/>
      <c r="C167" s="44"/>
      <c r="D167" s="229" t="s">
        <v>245</v>
      </c>
      <c r="E167" s="44"/>
      <c r="F167" s="254" t="s">
        <v>831</v>
      </c>
      <c r="G167" s="44"/>
      <c r="H167" s="255">
        <v>49.600000000000001</v>
      </c>
      <c r="I167" s="44"/>
      <c r="J167" s="44"/>
      <c r="K167" s="44"/>
      <c r="L167" s="48"/>
      <c r="M167" s="232"/>
      <c r="N167" s="233"/>
      <c r="O167" s="88"/>
      <c r="P167" s="88"/>
      <c r="Q167" s="88"/>
      <c r="R167" s="88"/>
      <c r="S167" s="88"/>
      <c r="T167" s="89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U167" s="20" t="s">
        <v>92</v>
      </c>
    </row>
    <row r="168" s="2" customFormat="1" ht="16.5" customHeight="1">
      <c r="A168" s="42"/>
      <c r="B168" s="43"/>
      <c r="C168" s="216" t="s">
        <v>333</v>
      </c>
      <c r="D168" s="216" t="s">
        <v>139</v>
      </c>
      <c r="E168" s="217" t="s">
        <v>376</v>
      </c>
      <c r="F168" s="218" t="s">
        <v>377</v>
      </c>
      <c r="G168" s="219" t="s">
        <v>196</v>
      </c>
      <c r="H168" s="220">
        <v>49.600000000000001</v>
      </c>
      <c r="I168" s="221"/>
      <c r="J168" s="222">
        <f>ROUND(I168*H168,2)</f>
        <v>0</v>
      </c>
      <c r="K168" s="218" t="s">
        <v>240</v>
      </c>
      <c r="L168" s="48"/>
      <c r="M168" s="223" t="s">
        <v>44</v>
      </c>
      <c r="N168" s="224" t="s">
        <v>53</v>
      </c>
      <c r="O168" s="88"/>
      <c r="P168" s="225">
        <f>O168*H168</f>
        <v>0</v>
      </c>
      <c r="Q168" s="225">
        <v>0</v>
      </c>
      <c r="R168" s="225">
        <f>Q168*H168</f>
        <v>0</v>
      </c>
      <c r="S168" s="225">
        <v>0</v>
      </c>
      <c r="T168" s="226">
        <f>S168*H168</f>
        <v>0</v>
      </c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R168" s="227" t="s">
        <v>154</v>
      </c>
      <c r="AT168" s="227" t="s">
        <v>139</v>
      </c>
      <c r="AU168" s="227" t="s">
        <v>92</v>
      </c>
      <c r="AY168" s="20" t="s">
        <v>136</v>
      </c>
      <c r="BE168" s="228">
        <f>IF(N168="základní",J168,0)</f>
        <v>0</v>
      </c>
      <c r="BF168" s="228">
        <f>IF(N168="snížená",J168,0)</f>
        <v>0</v>
      </c>
      <c r="BG168" s="228">
        <f>IF(N168="zákl. přenesená",J168,0)</f>
        <v>0</v>
      </c>
      <c r="BH168" s="228">
        <f>IF(N168="sníž. přenesená",J168,0)</f>
        <v>0</v>
      </c>
      <c r="BI168" s="228">
        <f>IF(N168="nulová",J168,0)</f>
        <v>0</v>
      </c>
      <c r="BJ168" s="20" t="s">
        <v>90</v>
      </c>
      <c r="BK168" s="228">
        <f>ROUND(I168*H168,2)</f>
        <v>0</v>
      </c>
      <c r="BL168" s="20" t="s">
        <v>154</v>
      </c>
      <c r="BM168" s="227" t="s">
        <v>885</v>
      </c>
    </row>
    <row r="169" s="2" customFormat="1">
      <c r="A169" s="42"/>
      <c r="B169" s="43"/>
      <c r="C169" s="44"/>
      <c r="D169" s="251" t="s">
        <v>242</v>
      </c>
      <c r="E169" s="44"/>
      <c r="F169" s="252" t="s">
        <v>379</v>
      </c>
      <c r="G169" s="44"/>
      <c r="H169" s="44"/>
      <c r="I169" s="231"/>
      <c r="J169" s="44"/>
      <c r="K169" s="44"/>
      <c r="L169" s="48"/>
      <c r="M169" s="232"/>
      <c r="N169" s="233"/>
      <c r="O169" s="88"/>
      <c r="P169" s="88"/>
      <c r="Q169" s="88"/>
      <c r="R169" s="88"/>
      <c r="S169" s="88"/>
      <c r="T169" s="89"/>
      <c r="U169" s="42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T169" s="20" t="s">
        <v>242</v>
      </c>
      <c r="AU169" s="20" t="s">
        <v>92</v>
      </c>
    </row>
    <row r="170" s="13" customFormat="1">
      <c r="A170" s="13"/>
      <c r="B170" s="234"/>
      <c r="C170" s="235"/>
      <c r="D170" s="229" t="s">
        <v>158</v>
      </c>
      <c r="E170" s="236" t="s">
        <v>44</v>
      </c>
      <c r="F170" s="237" t="s">
        <v>671</v>
      </c>
      <c r="G170" s="235"/>
      <c r="H170" s="238">
        <v>49.600000000000001</v>
      </c>
      <c r="I170" s="239"/>
      <c r="J170" s="235"/>
      <c r="K170" s="235"/>
      <c r="L170" s="240"/>
      <c r="M170" s="241"/>
      <c r="N170" s="242"/>
      <c r="O170" s="242"/>
      <c r="P170" s="242"/>
      <c r="Q170" s="242"/>
      <c r="R170" s="242"/>
      <c r="S170" s="242"/>
      <c r="T170" s="24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T170" s="244" t="s">
        <v>158</v>
      </c>
      <c r="AU170" s="244" t="s">
        <v>92</v>
      </c>
      <c r="AV170" s="13" t="s">
        <v>92</v>
      </c>
      <c r="AW170" s="13" t="s">
        <v>42</v>
      </c>
      <c r="AX170" s="13" t="s">
        <v>90</v>
      </c>
      <c r="AY170" s="244" t="s">
        <v>136</v>
      </c>
    </row>
    <row r="171" s="2" customFormat="1">
      <c r="A171" s="42"/>
      <c r="B171" s="43"/>
      <c r="C171" s="44"/>
      <c r="D171" s="229" t="s">
        <v>245</v>
      </c>
      <c r="E171" s="44"/>
      <c r="F171" s="253" t="s">
        <v>683</v>
      </c>
      <c r="G171" s="44"/>
      <c r="H171" s="44"/>
      <c r="I171" s="44"/>
      <c r="J171" s="44"/>
      <c r="K171" s="44"/>
      <c r="L171" s="48"/>
      <c r="M171" s="232"/>
      <c r="N171" s="233"/>
      <c r="O171" s="88"/>
      <c r="P171" s="88"/>
      <c r="Q171" s="88"/>
      <c r="R171" s="88"/>
      <c r="S171" s="88"/>
      <c r="T171" s="89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U171" s="20" t="s">
        <v>92</v>
      </c>
    </row>
    <row r="172" s="2" customFormat="1">
      <c r="A172" s="42"/>
      <c r="B172" s="43"/>
      <c r="C172" s="44"/>
      <c r="D172" s="229" t="s">
        <v>245</v>
      </c>
      <c r="E172" s="44"/>
      <c r="F172" s="254" t="s">
        <v>831</v>
      </c>
      <c r="G172" s="44"/>
      <c r="H172" s="255">
        <v>49.600000000000001</v>
      </c>
      <c r="I172" s="44"/>
      <c r="J172" s="44"/>
      <c r="K172" s="44"/>
      <c r="L172" s="48"/>
      <c r="M172" s="232"/>
      <c r="N172" s="233"/>
      <c r="O172" s="88"/>
      <c r="P172" s="88"/>
      <c r="Q172" s="88"/>
      <c r="R172" s="88"/>
      <c r="S172" s="88"/>
      <c r="T172" s="89"/>
      <c r="U172" s="42"/>
      <c r="V172" s="42"/>
      <c r="W172" s="42"/>
      <c r="X172" s="42"/>
      <c r="Y172" s="42"/>
      <c r="Z172" s="42"/>
      <c r="AA172" s="42"/>
      <c r="AB172" s="42"/>
      <c r="AC172" s="42"/>
      <c r="AD172" s="42"/>
      <c r="AE172" s="42"/>
      <c r="AU172" s="20" t="s">
        <v>92</v>
      </c>
    </row>
    <row r="173" s="12" customFormat="1" ht="22.8" customHeight="1">
      <c r="A173" s="12"/>
      <c r="B173" s="200"/>
      <c r="C173" s="201"/>
      <c r="D173" s="202" t="s">
        <v>81</v>
      </c>
      <c r="E173" s="214" t="s">
        <v>154</v>
      </c>
      <c r="F173" s="214" t="s">
        <v>380</v>
      </c>
      <c r="G173" s="201"/>
      <c r="H173" s="201"/>
      <c r="I173" s="204"/>
      <c r="J173" s="215">
        <f>BK173</f>
        <v>0</v>
      </c>
      <c r="K173" s="201"/>
      <c r="L173" s="206"/>
      <c r="M173" s="207"/>
      <c r="N173" s="208"/>
      <c r="O173" s="208"/>
      <c r="P173" s="209">
        <f>SUM(P174:P200)</f>
        <v>0</v>
      </c>
      <c r="Q173" s="208"/>
      <c r="R173" s="209">
        <f>SUM(R174:R200)</f>
        <v>0.01267104</v>
      </c>
      <c r="S173" s="208"/>
      <c r="T173" s="210">
        <f>SUM(T174:T200)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11" t="s">
        <v>90</v>
      </c>
      <c r="AT173" s="212" t="s">
        <v>81</v>
      </c>
      <c r="AU173" s="212" t="s">
        <v>90</v>
      </c>
      <c r="AY173" s="211" t="s">
        <v>136</v>
      </c>
      <c r="BK173" s="213">
        <f>SUM(BK174:BK200)</f>
        <v>0</v>
      </c>
    </row>
    <row r="174" s="2" customFormat="1" ht="16.5" customHeight="1">
      <c r="A174" s="42"/>
      <c r="B174" s="43"/>
      <c r="C174" s="216" t="s">
        <v>340</v>
      </c>
      <c r="D174" s="216" t="s">
        <v>139</v>
      </c>
      <c r="E174" s="217" t="s">
        <v>382</v>
      </c>
      <c r="F174" s="218" t="s">
        <v>383</v>
      </c>
      <c r="G174" s="219" t="s">
        <v>200</v>
      </c>
      <c r="H174" s="220">
        <v>4.4160000000000004</v>
      </c>
      <c r="I174" s="221"/>
      <c r="J174" s="222">
        <f>ROUND(I174*H174,2)</f>
        <v>0</v>
      </c>
      <c r="K174" s="218" t="s">
        <v>240</v>
      </c>
      <c r="L174" s="48"/>
      <c r="M174" s="223" t="s">
        <v>44</v>
      </c>
      <c r="N174" s="224" t="s">
        <v>53</v>
      </c>
      <c r="O174" s="88"/>
      <c r="P174" s="225">
        <f>O174*H174</f>
        <v>0</v>
      </c>
      <c r="Q174" s="225">
        <v>0</v>
      </c>
      <c r="R174" s="225">
        <f>Q174*H174</f>
        <v>0</v>
      </c>
      <c r="S174" s="225">
        <v>0</v>
      </c>
      <c r="T174" s="226">
        <f>S174*H174</f>
        <v>0</v>
      </c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R174" s="227" t="s">
        <v>154</v>
      </c>
      <c r="AT174" s="227" t="s">
        <v>139</v>
      </c>
      <c r="AU174" s="227" t="s">
        <v>92</v>
      </c>
      <c r="AY174" s="20" t="s">
        <v>136</v>
      </c>
      <c r="BE174" s="228">
        <f>IF(N174="základní",J174,0)</f>
        <v>0</v>
      </c>
      <c r="BF174" s="228">
        <f>IF(N174="snížená",J174,0)</f>
        <v>0</v>
      </c>
      <c r="BG174" s="228">
        <f>IF(N174="zákl. přenesená",J174,0)</f>
        <v>0</v>
      </c>
      <c r="BH174" s="228">
        <f>IF(N174="sníž. přenesená",J174,0)</f>
        <v>0</v>
      </c>
      <c r="BI174" s="228">
        <f>IF(N174="nulová",J174,0)</f>
        <v>0</v>
      </c>
      <c r="BJ174" s="20" t="s">
        <v>90</v>
      </c>
      <c r="BK174" s="228">
        <f>ROUND(I174*H174,2)</f>
        <v>0</v>
      </c>
      <c r="BL174" s="20" t="s">
        <v>154</v>
      </c>
      <c r="BM174" s="227" t="s">
        <v>886</v>
      </c>
    </row>
    <row r="175" s="2" customFormat="1">
      <c r="A175" s="42"/>
      <c r="B175" s="43"/>
      <c r="C175" s="44"/>
      <c r="D175" s="251" t="s">
        <v>242</v>
      </c>
      <c r="E175" s="44"/>
      <c r="F175" s="252" t="s">
        <v>385</v>
      </c>
      <c r="G175" s="44"/>
      <c r="H175" s="44"/>
      <c r="I175" s="231"/>
      <c r="J175" s="44"/>
      <c r="K175" s="44"/>
      <c r="L175" s="48"/>
      <c r="M175" s="232"/>
      <c r="N175" s="233"/>
      <c r="O175" s="88"/>
      <c r="P175" s="88"/>
      <c r="Q175" s="88"/>
      <c r="R175" s="88"/>
      <c r="S175" s="88"/>
      <c r="T175" s="89"/>
      <c r="U175" s="42"/>
      <c r="V175" s="42"/>
      <c r="W175" s="42"/>
      <c r="X175" s="42"/>
      <c r="Y175" s="42"/>
      <c r="Z175" s="42"/>
      <c r="AA175" s="42"/>
      <c r="AB175" s="42"/>
      <c r="AC175" s="42"/>
      <c r="AD175" s="42"/>
      <c r="AE175" s="42"/>
      <c r="AT175" s="20" t="s">
        <v>242</v>
      </c>
      <c r="AU175" s="20" t="s">
        <v>92</v>
      </c>
    </row>
    <row r="176" s="13" customFormat="1">
      <c r="A176" s="13"/>
      <c r="B176" s="234"/>
      <c r="C176" s="235"/>
      <c r="D176" s="229" t="s">
        <v>158</v>
      </c>
      <c r="E176" s="236" t="s">
        <v>44</v>
      </c>
      <c r="F176" s="237" t="s">
        <v>887</v>
      </c>
      <c r="G176" s="235"/>
      <c r="H176" s="238">
        <v>4.4160000000000004</v>
      </c>
      <c r="I176" s="239"/>
      <c r="J176" s="235"/>
      <c r="K176" s="235"/>
      <c r="L176" s="240"/>
      <c r="M176" s="241"/>
      <c r="N176" s="242"/>
      <c r="O176" s="242"/>
      <c r="P176" s="242"/>
      <c r="Q176" s="242"/>
      <c r="R176" s="242"/>
      <c r="S176" s="242"/>
      <c r="T176" s="24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T176" s="244" t="s">
        <v>158</v>
      </c>
      <c r="AU176" s="244" t="s">
        <v>92</v>
      </c>
      <c r="AV176" s="13" t="s">
        <v>92</v>
      </c>
      <c r="AW176" s="13" t="s">
        <v>42</v>
      </c>
      <c r="AX176" s="13" t="s">
        <v>82</v>
      </c>
      <c r="AY176" s="244" t="s">
        <v>136</v>
      </c>
    </row>
    <row r="177" s="14" customFormat="1">
      <c r="A177" s="14"/>
      <c r="B177" s="256"/>
      <c r="C177" s="257"/>
      <c r="D177" s="229" t="s">
        <v>158</v>
      </c>
      <c r="E177" s="258" t="s">
        <v>198</v>
      </c>
      <c r="F177" s="259" t="s">
        <v>247</v>
      </c>
      <c r="G177" s="257"/>
      <c r="H177" s="260">
        <v>4.4160000000000004</v>
      </c>
      <c r="I177" s="261"/>
      <c r="J177" s="257"/>
      <c r="K177" s="257"/>
      <c r="L177" s="262"/>
      <c r="M177" s="263"/>
      <c r="N177" s="264"/>
      <c r="O177" s="264"/>
      <c r="P177" s="264"/>
      <c r="Q177" s="264"/>
      <c r="R177" s="264"/>
      <c r="S177" s="264"/>
      <c r="T177" s="265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T177" s="266" t="s">
        <v>158</v>
      </c>
      <c r="AU177" s="266" t="s">
        <v>92</v>
      </c>
      <c r="AV177" s="14" t="s">
        <v>154</v>
      </c>
      <c r="AW177" s="14" t="s">
        <v>42</v>
      </c>
      <c r="AX177" s="14" t="s">
        <v>90</v>
      </c>
      <c r="AY177" s="266" t="s">
        <v>136</v>
      </c>
    </row>
    <row r="178" s="2" customFormat="1">
      <c r="A178" s="42"/>
      <c r="B178" s="43"/>
      <c r="C178" s="44"/>
      <c r="D178" s="229" t="s">
        <v>245</v>
      </c>
      <c r="E178" s="44"/>
      <c r="F178" s="253" t="s">
        <v>683</v>
      </c>
      <c r="G178" s="44"/>
      <c r="H178" s="44"/>
      <c r="I178" s="44"/>
      <c r="J178" s="44"/>
      <c r="K178" s="44"/>
      <c r="L178" s="48"/>
      <c r="M178" s="232"/>
      <c r="N178" s="233"/>
      <c r="O178" s="88"/>
      <c r="P178" s="88"/>
      <c r="Q178" s="88"/>
      <c r="R178" s="88"/>
      <c r="S178" s="88"/>
      <c r="T178" s="89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U178" s="20" t="s">
        <v>92</v>
      </c>
    </row>
    <row r="179" s="2" customFormat="1">
      <c r="A179" s="42"/>
      <c r="B179" s="43"/>
      <c r="C179" s="44"/>
      <c r="D179" s="229" t="s">
        <v>245</v>
      </c>
      <c r="E179" s="44"/>
      <c r="F179" s="254" t="s">
        <v>831</v>
      </c>
      <c r="G179" s="44"/>
      <c r="H179" s="255">
        <v>49.600000000000001</v>
      </c>
      <c r="I179" s="44"/>
      <c r="J179" s="44"/>
      <c r="K179" s="44"/>
      <c r="L179" s="48"/>
      <c r="M179" s="232"/>
      <c r="N179" s="233"/>
      <c r="O179" s="88"/>
      <c r="P179" s="88"/>
      <c r="Q179" s="88"/>
      <c r="R179" s="88"/>
      <c r="S179" s="88"/>
      <c r="T179" s="89"/>
      <c r="U179" s="42"/>
      <c r="V179" s="42"/>
      <c r="W179" s="42"/>
      <c r="X179" s="42"/>
      <c r="Y179" s="42"/>
      <c r="Z179" s="42"/>
      <c r="AA179" s="42"/>
      <c r="AB179" s="42"/>
      <c r="AC179" s="42"/>
      <c r="AD179" s="42"/>
      <c r="AE179" s="42"/>
      <c r="AU179" s="20" t="s">
        <v>92</v>
      </c>
    </row>
    <row r="180" s="2" customFormat="1" ht="24.15" customHeight="1">
      <c r="A180" s="42"/>
      <c r="B180" s="43"/>
      <c r="C180" s="216" t="s">
        <v>346</v>
      </c>
      <c r="D180" s="216" t="s">
        <v>139</v>
      </c>
      <c r="E180" s="217" t="s">
        <v>717</v>
      </c>
      <c r="F180" s="218" t="s">
        <v>718</v>
      </c>
      <c r="G180" s="219" t="s">
        <v>200</v>
      </c>
      <c r="H180" s="220">
        <v>0.53800000000000003</v>
      </c>
      <c r="I180" s="221"/>
      <c r="J180" s="222">
        <f>ROUND(I180*H180,2)</f>
        <v>0</v>
      </c>
      <c r="K180" s="218" t="s">
        <v>240</v>
      </c>
      <c r="L180" s="48"/>
      <c r="M180" s="223" t="s">
        <v>44</v>
      </c>
      <c r="N180" s="224" t="s">
        <v>53</v>
      </c>
      <c r="O180" s="88"/>
      <c r="P180" s="225">
        <f>O180*H180</f>
        <v>0</v>
      </c>
      <c r="Q180" s="225">
        <v>0</v>
      </c>
      <c r="R180" s="225">
        <f>Q180*H180</f>
        <v>0</v>
      </c>
      <c r="S180" s="225">
        <v>0</v>
      </c>
      <c r="T180" s="226">
        <f>S180*H180</f>
        <v>0</v>
      </c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R180" s="227" t="s">
        <v>154</v>
      </c>
      <c r="AT180" s="227" t="s">
        <v>139</v>
      </c>
      <c r="AU180" s="227" t="s">
        <v>92</v>
      </c>
      <c r="AY180" s="20" t="s">
        <v>136</v>
      </c>
      <c r="BE180" s="228">
        <f>IF(N180="základní",J180,0)</f>
        <v>0</v>
      </c>
      <c r="BF180" s="228">
        <f>IF(N180="snížená",J180,0)</f>
        <v>0</v>
      </c>
      <c r="BG180" s="228">
        <f>IF(N180="zákl. přenesená",J180,0)</f>
        <v>0</v>
      </c>
      <c r="BH180" s="228">
        <f>IF(N180="sníž. přenesená",J180,0)</f>
        <v>0</v>
      </c>
      <c r="BI180" s="228">
        <f>IF(N180="nulová",J180,0)</f>
        <v>0</v>
      </c>
      <c r="BJ180" s="20" t="s">
        <v>90</v>
      </c>
      <c r="BK180" s="228">
        <f>ROUND(I180*H180,2)</f>
        <v>0</v>
      </c>
      <c r="BL180" s="20" t="s">
        <v>154</v>
      </c>
      <c r="BM180" s="227" t="s">
        <v>888</v>
      </c>
    </row>
    <row r="181" s="2" customFormat="1">
      <c r="A181" s="42"/>
      <c r="B181" s="43"/>
      <c r="C181" s="44"/>
      <c r="D181" s="251" t="s">
        <v>242</v>
      </c>
      <c r="E181" s="44"/>
      <c r="F181" s="252" t="s">
        <v>720</v>
      </c>
      <c r="G181" s="44"/>
      <c r="H181" s="44"/>
      <c r="I181" s="231"/>
      <c r="J181" s="44"/>
      <c r="K181" s="44"/>
      <c r="L181" s="48"/>
      <c r="M181" s="232"/>
      <c r="N181" s="233"/>
      <c r="O181" s="88"/>
      <c r="P181" s="88"/>
      <c r="Q181" s="88"/>
      <c r="R181" s="88"/>
      <c r="S181" s="88"/>
      <c r="T181" s="89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T181" s="20" t="s">
        <v>242</v>
      </c>
      <c r="AU181" s="20" t="s">
        <v>92</v>
      </c>
    </row>
    <row r="182" s="16" customFormat="1">
      <c r="A182" s="16"/>
      <c r="B182" s="292"/>
      <c r="C182" s="293"/>
      <c r="D182" s="229" t="s">
        <v>158</v>
      </c>
      <c r="E182" s="294" t="s">
        <v>44</v>
      </c>
      <c r="F182" s="295" t="s">
        <v>889</v>
      </c>
      <c r="G182" s="293"/>
      <c r="H182" s="294" t="s">
        <v>44</v>
      </c>
      <c r="I182" s="296"/>
      <c r="J182" s="293"/>
      <c r="K182" s="293"/>
      <c r="L182" s="297"/>
      <c r="M182" s="298"/>
      <c r="N182" s="299"/>
      <c r="O182" s="299"/>
      <c r="P182" s="299"/>
      <c r="Q182" s="299"/>
      <c r="R182" s="299"/>
      <c r="S182" s="299"/>
      <c r="T182" s="300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T182" s="301" t="s">
        <v>158</v>
      </c>
      <c r="AU182" s="301" t="s">
        <v>92</v>
      </c>
      <c r="AV182" s="16" t="s">
        <v>90</v>
      </c>
      <c r="AW182" s="16" t="s">
        <v>42</v>
      </c>
      <c r="AX182" s="16" t="s">
        <v>82</v>
      </c>
      <c r="AY182" s="301" t="s">
        <v>136</v>
      </c>
    </row>
    <row r="183" s="13" customFormat="1">
      <c r="A183" s="13"/>
      <c r="B183" s="234"/>
      <c r="C183" s="235"/>
      <c r="D183" s="229" t="s">
        <v>158</v>
      </c>
      <c r="E183" s="236" t="s">
        <v>44</v>
      </c>
      <c r="F183" s="237" t="s">
        <v>890</v>
      </c>
      <c r="G183" s="235"/>
      <c r="H183" s="238">
        <v>0.26900000000000002</v>
      </c>
      <c r="I183" s="239"/>
      <c r="J183" s="235"/>
      <c r="K183" s="235"/>
      <c r="L183" s="240"/>
      <c r="M183" s="241"/>
      <c r="N183" s="242"/>
      <c r="O183" s="242"/>
      <c r="P183" s="242"/>
      <c r="Q183" s="242"/>
      <c r="R183" s="242"/>
      <c r="S183" s="242"/>
      <c r="T183" s="24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T183" s="244" t="s">
        <v>158</v>
      </c>
      <c r="AU183" s="244" t="s">
        <v>92</v>
      </c>
      <c r="AV183" s="13" t="s">
        <v>92</v>
      </c>
      <c r="AW183" s="13" t="s">
        <v>42</v>
      </c>
      <c r="AX183" s="13" t="s">
        <v>82</v>
      </c>
      <c r="AY183" s="244" t="s">
        <v>136</v>
      </c>
    </row>
    <row r="184" s="16" customFormat="1">
      <c r="A184" s="16"/>
      <c r="B184" s="292"/>
      <c r="C184" s="293"/>
      <c r="D184" s="229" t="s">
        <v>158</v>
      </c>
      <c r="E184" s="294" t="s">
        <v>44</v>
      </c>
      <c r="F184" s="295" t="s">
        <v>891</v>
      </c>
      <c r="G184" s="293"/>
      <c r="H184" s="294" t="s">
        <v>44</v>
      </c>
      <c r="I184" s="296"/>
      <c r="J184" s="293"/>
      <c r="K184" s="293"/>
      <c r="L184" s="297"/>
      <c r="M184" s="298"/>
      <c r="N184" s="299"/>
      <c r="O184" s="299"/>
      <c r="P184" s="299"/>
      <c r="Q184" s="299"/>
      <c r="R184" s="299"/>
      <c r="S184" s="299"/>
      <c r="T184" s="300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T184" s="301" t="s">
        <v>158</v>
      </c>
      <c r="AU184" s="301" t="s">
        <v>92</v>
      </c>
      <c r="AV184" s="16" t="s">
        <v>90</v>
      </c>
      <c r="AW184" s="16" t="s">
        <v>42</v>
      </c>
      <c r="AX184" s="16" t="s">
        <v>82</v>
      </c>
      <c r="AY184" s="301" t="s">
        <v>136</v>
      </c>
    </row>
    <row r="185" s="13" customFormat="1">
      <c r="A185" s="13"/>
      <c r="B185" s="234"/>
      <c r="C185" s="235"/>
      <c r="D185" s="229" t="s">
        <v>158</v>
      </c>
      <c r="E185" s="236" t="s">
        <v>44</v>
      </c>
      <c r="F185" s="237" t="s">
        <v>890</v>
      </c>
      <c r="G185" s="235"/>
      <c r="H185" s="238">
        <v>0.26900000000000002</v>
      </c>
      <c r="I185" s="239"/>
      <c r="J185" s="235"/>
      <c r="K185" s="235"/>
      <c r="L185" s="240"/>
      <c r="M185" s="241"/>
      <c r="N185" s="242"/>
      <c r="O185" s="242"/>
      <c r="P185" s="242"/>
      <c r="Q185" s="242"/>
      <c r="R185" s="242"/>
      <c r="S185" s="242"/>
      <c r="T185" s="24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T185" s="244" t="s">
        <v>158</v>
      </c>
      <c r="AU185" s="244" t="s">
        <v>92</v>
      </c>
      <c r="AV185" s="13" t="s">
        <v>92</v>
      </c>
      <c r="AW185" s="13" t="s">
        <v>42</v>
      </c>
      <c r="AX185" s="13" t="s">
        <v>82</v>
      </c>
      <c r="AY185" s="244" t="s">
        <v>136</v>
      </c>
    </row>
    <row r="186" s="14" customFormat="1">
      <c r="A186" s="14"/>
      <c r="B186" s="256"/>
      <c r="C186" s="257"/>
      <c r="D186" s="229" t="s">
        <v>158</v>
      </c>
      <c r="E186" s="258" t="s">
        <v>44</v>
      </c>
      <c r="F186" s="259" t="s">
        <v>247</v>
      </c>
      <c r="G186" s="257"/>
      <c r="H186" s="260">
        <v>0.53800000000000003</v>
      </c>
      <c r="I186" s="261"/>
      <c r="J186" s="257"/>
      <c r="K186" s="257"/>
      <c r="L186" s="262"/>
      <c r="M186" s="263"/>
      <c r="N186" s="264"/>
      <c r="O186" s="264"/>
      <c r="P186" s="264"/>
      <c r="Q186" s="264"/>
      <c r="R186" s="264"/>
      <c r="S186" s="264"/>
      <c r="T186" s="265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T186" s="266" t="s">
        <v>158</v>
      </c>
      <c r="AU186" s="266" t="s">
        <v>92</v>
      </c>
      <c r="AV186" s="14" t="s">
        <v>154</v>
      </c>
      <c r="AW186" s="14" t="s">
        <v>42</v>
      </c>
      <c r="AX186" s="14" t="s">
        <v>90</v>
      </c>
      <c r="AY186" s="266" t="s">
        <v>136</v>
      </c>
    </row>
    <row r="187" s="2" customFormat="1" ht="24.15" customHeight="1">
      <c r="A187" s="42"/>
      <c r="B187" s="43"/>
      <c r="C187" s="216" t="s">
        <v>353</v>
      </c>
      <c r="D187" s="216" t="s">
        <v>139</v>
      </c>
      <c r="E187" s="217" t="s">
        <v>722</v>
      </c>
      <c r="F187" s="218" t="s">
        <v>723</v>
      </c>
      <c r="G187" s="219" t="s">
        <v>220</v>
      </c>
      <c r="H187" s="220">
        <v>1.6080000000000001</v>
      </c>
      <c r="I187" s="221"/>
      <c r="J187" s="222">
        <f>ROUND(I187*H187,2)</f>
        <v>0</v>
      </c>
      <c r="K187" s="218" t="s">
        <v>240</v>
      </c>
      <c r="L187" s="48"/>
      <c r="M187" s="223" t="s">
        <v>44</v>
      </c>
      <c r="N187" s="224" t="s">
        <v>53</v>
      </c>
      <c r="O187" s="88"/>
      <c r="P187" s="225">
        <f>O187*H187</f>
        <v>0</v>
      </c>
      <c r="Q187" s="225">
        <v>0.0078799999999999999</v>
      </c>
      <c r="R187" s="225">
        <f>Q187*H187</f>
        <v>0.01267104</v>
      </c>
      <c r="S187" s="225">
        <v>0</v>
      </c>
      <c r="T187" s="226">
        <f>S187*H187</f>
        <v>0</v>
      </c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R187" s="227" t="s">
        <v>154</v>
      </c>
      <c r="AT187" s="227" t="s">
        <v>139</v>
      </c>
      <c r="AU187" s="227" t="s">
        <v>92</v>
      </c>
      <c r="AY187" s="20" t="s">
        <v>136</v>
      </c>
      <c r="BE187" s="228">
        <f>IF(N187="základní",J187,0)</f>
        <v>0</v>
      </c>
      <c r="BF187" s="228">
        <f>IF(N187="snížená",J187,0)</f>
        <v>0</v>
      </c>
      <c r="BG187" s="228">
        <f>IF(N187="zákl. přenesená",J187,0)</f>
        <v>0</v>
      </c>
      <c r="BH187" s="228">
        <f>IF(N187="sníž. přenesená",J187,0)</f>
        <v>0</v>
      </c>
      <c r="BI187" s="228">
        <f>IF(N187="nulová",J187,0)</f>
        <v>0</v>
      </c>
      <c r="BJ187" s="20" t="s">
        <v>90</v>
      </c>
      <c r="BK187" s="228">
        <f>ROUND(I187*H187,2)</f>
        <v>0</v>
      </c>
      <c r="BL187" s="20" t="s">
        <v>154</v>
      </c>
      <c r="BM187" s="227" t="s">
        <v>892</v>
      </c>
    </row>
    <row r="188" s="2" customFormat="1">
      <c r="A188" s="42"/>
      <c r="B188" s="43"/>
      <c r="C188" s="44"/>
      <c r="D188" s="251" t="s">
        <v>242</v>
      </c>
      <c r="E188" s="44"/>
      <c r="F188" s="252" t="s">
        <v>725</v>
      </c>
      <c r="G188" s="44"/>
      <c r="H188" s="44"/>
      <c r="I188" s="231"/>
      <c r="J188" s="44"/>
      <c r="K188" s="44"/>
      <c r="L188" s="48"/>
      <c r="M188" s="232"/>
      <c r="N188" s="233"/>
      <c r="O188" s="88"/>
      <c r="P188" s="88"/>
      <c r="Q188" s="88"/>
      <c r="R188" s="88"/>
      <c r="S188" s="88"/>
      <c r="T188" s="89"/>
      <c r="U188" s="42"/>
      <c r="V188" s="42"/>
      <c r="W188" s="42"/>
      <c r="X188" s="42"/>
      <c r="Y188" s="42"/>
      <c r="Z188" s="42"/>
      <c r="AA188" s="42"/>
      <c r="AB188" s="42"/>
      <c r="AC188" s="42"/>
      <c r="AD188" s="42"/>
      <c r="AE188" s="42"/>
      <c r="AT188" s="20" t="s">
        <v>242</v>
      </c>
      <c r="AU188" s="20" t="s">
        <v>92</v>
      </c>
    </row>
    <row r="189" s="16" customFormat="1">
      <c r="A189" s="16"/>
      <c r="B189" s="292"/>
      <c r="C189" s="293"/>
      <c r="D189" s="229" t="s">
        <v>158</v>
      </c>
      <c r="E189" s="294" t="s">
        <v>44</v>
      </c>
      <c r="F189" s="295" t="s">
        <v>889</v>
      </c>
      <c r="G189" s="293"/>
      <c r="H189" s="294" t="s">
        <v>44</v>
      </c>
      <c r="I189" s="296"/>
      <c r="J189" s="293"/>
      <c r="K189" s="293"/>
      <c r="L189" s="297"/>
      <c r="M189" s="298"/>
      <c r="N189" s="299"/>
      <c r="O189" s="299"/>
      <c r="P189" s="299"/>
      <c r="Q189" s="299"/>
      <c r="R189" s="299"/>
      <c r="S189" s="299"/>
      <c r="T189" s="300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T189" s="301" t="s">
        <v>158</v>
      </c>
      <c r="AU189" s="301" t="s">
        <v>92</v>
      </c>
      <c r="AV189" s="16" t="s">
        <v>90</v>
      </c>
      <c r="AW189" s="16" t="s">
        <v>42</v>
      </c>
      <c r="AX189" s="16" t="s">
        <v>82</v>
      </c>
      <c r="AY189" s="301" t="s">
        <v>136</v>
      </c>
    </row>
    <row r="190" s="13" customFormat="1">
      <c r="A190" s="13"/>
      <c r="B190" s="234"/>
      <c r="C190" s="235"/>
      <c r="D190" s="229" t="s">
        <v>158</v>
      </c>
      <c r="E190" s="236" t="s">
        <v>44</v>
      </c>
      <c r="F190" s="237" t="s">
        <v>893</v>
      </c>
      <c r="G190" s="235"/>
      <c r="H190" s="238">
        <v>0.80400000000000005</v>
      </c>
      <c r="I190" s="239"/>
      <c r="J190" s="235"/>
      <c r="K190" s="235"/>
      <c r="L190" s="240"/>
      <c r="M190" s="241"/>
      <c r="N190" s="242"/>
      <c r="O190" s="242"/>
      <c r="P190" s="242"/>
      <c r="Q190" s="242"/>
      <c r="R190" s="242"/>
      <c r="S190" s="242"/>
      <c r="T190" s="24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T190" s="244" t="s">
        <v>158</v>
      </c>
      <c r="AU190" s="244" t="s">
        <v>92</v>
      </c>
      <c r="AV190" s="13" t="s">
        <v>92</v>
      </c>
      <c r="AW190" s="13" t="s">
        <v>42</v>
      </c>
      <c r="AX190" s="13" t="s">
        <v>82</v>
      </c>
      <c r="AY190" s="244" t="s">
        <v>136</v>
      </c>
    </row>
    <row r="191" s="16" customFormat="1">
      <c r="A191" s="16"/>
      <c r="B191" s="292"/>
      <c r="C191" s="293"/>
      <c r="D191" s="229" t="s">
        <v>158</v>
      </c>
      <c r="E191" s="294" t="s">
        <v>44</v>
      </c>
      <c r="F191" s="295" t="s">
        <v>891</v>
      </c>
      <c r="G191" s="293"/>
      <c r="H191" s="294" t="s">
        <v>44</v>
      </c>
      <c r="I191" s="296"/>
      <c r="J191" s="293"/>
      <c r="K191" s="293"/>
      <c r="L191" s="297"/>
      <c r="M191" s="298"/>
      <c r="N191" s="299"/>
      <c r="O191" s="299"/>
      <c r="P191" s="299"/>
      <c r="Q191" s="299"/>
      <c r="R191" s="299"/>
      <c r="S191" s="299"/>
      <c r="T191" s="300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T191" s="301" t="s">
        <v>158</v>
      </c>
      <c r="AU191" s="301" t="s">
        <v>92</v>
      </c>
      <c r="AV191" s="16" t="s">
        <v>90</v>
      </c>
      <c r="AW191" s="16" t="s">
        <v>42</v>
      </c>
      <c r="AX191" s="16" t="s">
        <v>82</v>
      </c>
      <c r="AY191" s="301" t="s">
        <v>136</v>
      </c>
    </row>
    <row r="192" s="13" customFormat="1">
      <c r="A192" s="13"/>
      <c r="B192" s="234"/>
      <c r="C192" s="235"/>
      <c r="D192" s="229" t="s">
        <v>158</v>
      </c>
      <c r="E192" s="236" t="s">
        <v>44</v>
      </c>
      <c r="F192" s="237" t="s">
        <v>893</v>
      </c>
      <c r="G192" s="235"/>
      <c r="H192" s="238">
        <v>0.80400000000000005</v>
      </c>
      <c r="I192" s="239"/>
      <c r="J192" s="235"/>
      <c r="K192" s="235"/>
      <c r="L192" s="240"/>
      <c r="M192" s="241"/>
      <c r="N192" s="242"/>
      <c r="O192" s="242"/>
      <c r="P192" s="242"/>
      <c r="Q192" s="242"/>
      <c r="R192" s="242"/>
      <c r="S192" s="242"/>
      <c r="T192" s="24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T192" s="244" t="s">
        <v>158</v>
      </c>
      <c r="AU192" s="244" t="s">
        <v>92</v>
      </c>
      <c r="AV192" s="13" t="s">
        <v>92</v>
      </c>
      <c r="AW192" s="13" t="s">
        <v>42</v>
      </c>
      <c r="AX192" s="13" t="s">
        <v>82</v>
      </c>
      <c r="AY192" s="244" t="s">
        <v>136</v>
      </c>
    </row>
    <row r="193" s="14" customFormat="1">
      <c r="A193" s="14"/>
      <c r="B193" s="256"/>
      <c r="C193" s="257"/>
      <c r="D193" s="229" t="s">
        <v>158</v>
      </c>
      <c r="E193" s="258" t="s">
        <v>44</v>
      </c>
      <c r="F193" s="259" t="s">
        <v>247</v>
      </c>
      <c r="G193" s="257"/>
      <c r="H193" s="260">
        <v>1.6080000000000001</v>
      </c>
      <c r="I193" s="261"/>
      <c r="J193" s="257"/>
      <c r="K193" s="257"/>
      <c r="L193" s="262"/>
      <c r="M193" s="263"/>
      <c r="N193" s="264"/>
      <c r="O193" s="264"/>
      <c r="P193" s="264"/>
      <c r="Q193" s="264"/>
      <c r="R193" s="264"/>
      <c r="S193" s="264"/>
      <c r="T193" s="265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T193" s="266" t="s">
        <v>158</v>
      </c>
      <c r="AU193" s="266" t="s">
        <v>92</v>
      </c>
      <c r="AV193" s="14" t="s">
        <v>154</v>
      </c>
      <c r="AW193" s="14" t="s">
        <v>42</v>
      </c>
      <c r="AX193" s="14" t="s">
        <v>90</v>
      </c>
      <c r="AY193" s="266" t="s">
        <v>136</v>
      </c>
    </row>
    <row r="194" s="2" customFormat="1" ht="24.15" customHeight="1">
      <c r="A194" s="42"/>
      <c r="B194" s="43"/>
      <c r="C194" s="216" t="s">
        <v>7</v>
      </c>
      <c r="D194" s="216" t="s">
        <v>139</v>
      </c>
      <c r="E194" s="217" t="s">
        <v>727</v>
      </c>
      <c r="F194" s="218" t="s">
        <v>728</v>
      </c>
      <c r="G194" s="219" t="s">
        <v>220</v>
      </c>
      <c r="H194" s="220">
        <v>1.6080000000000001</v>
      </c>
      <c r="I194" s="221"/>
      <c r="J194" s="222">
        <f>ROUND(I194*H194,2)</f>
        <v>0</v>
      </c>
      <c r="K194" s="218" t="s">
        <v>240</v>
      </c>
      <c r="L194" s="48"/>
      <c r="M194" s="223" t="s">
        <v>44</v>
      </c>
      <c r="N194" s="224" t="s">
        <v>53</v>
      </c>
      <c r="O194" s="88"/>
      <c r="P194" s="225">
        <f>O194*H194</f>
        <v>0</v>
      </c>
      <c r="Q194" s="225">
        <v>0</v>
      </c>
      <c r="R194" s="225">
        <f>Q194*H194</f>
        <v>0</v>
      </c>
      <c r="S194" s="225">
        <v>0</v>
      </c>
      <c r="T194" s="226">
        <f>S194*H194</f>
        <v>0</v>
      </c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R194" s="227" t="s">
        <v>154</v>
      </c>
      <c r="AT194" s="227" t="s">
        <v>139</v>
      </c>
      <c r="AU194" s="227" t="s">
        <v>92</v>
      </c>
      <c r="AY194" s="20" t="s">
        <v>136</v>
      </c>
      <c r="BE194" s="228">
        <f>IF(N194="základní",J194,0)</f>
        <v>0</v>
      </c>
      <c r="BF194" s="228">
        <f>IF(N194="snížená",J194,0)</f>
        <v>0</v>
      </c>
      <c r="BG194" s="228">
        <f>IF(N194="zákl. přenesená",J194,0)</f>
        <v>0</v>
      </c>
      <c r="BH194" s="228">
        <f>IF(N194="sníž. přenesená",J194,0)</f>
        <v>0</v>
      </c>
      <c r="BI194" s="228">
        <f>IF(N194="nulová",J194,0)</f>
        <v>0</v>
      </c>
      <c r="BJ194" s="20" t="s">
        <v>90</v>
      </c>
      <c r="BK194" s="228">
        <f>ROUND(I194*H194,2)</f>
        <v>0</v>
      </c>
      <c r="BL194" s="20" t="s">
        <v>154</v>
      </c>
      <c r="BM194" s="227" t="s">
        <v>894</v>
      </c>
    </row>
    <row r="195" s="2" customFormat="1">
      <c r="A195" s="42"/>
      <c r="B195" s="43"/>
      <c r="C195" s="44"/>
      <c r="D195" s="251" t="s">
        <v>242</v>
      </c>
      <c r="E195" s="44"/>
      <c r="F195" s="252" t="s">
        <v>730</v>
      </c>
      <c r="G195" s="44"/>
      <c r="H195" s="44"/>
      <c r="I195" s="231"/>
      <c r="J195" s="44"/>
      <c r="K195" s="44"/>
      <c r="L195" s="48"/>
      <c r="M195" s="232"/>
      <c r="N195" s="233"/>
      <c r="O195" s="88"/>
      <c r="P195" s="88"/>
      <c r="Q195" s="88"/>
      <c r="R195" s="88"/>
      <c r="S195" s="88"/>
      <c r="T195" s="89"/>
      <c r="U195" s="42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T195" s="20" t="s">
        <v>242</v>
      </c>
      <c r="AU195" s="20" t="s">
        <v>92</v>
      </c>
    </row>
    <row r="196" s="16" customFormat="1">
      <c r="A196" s="16"/>
      <c r="B196" s="292"/>
      <c r="C196" s="293"/>
      <c r="D196" s="229" t="s">
        <v>158</v>
      </c>
      <c r="E196" s="294" t="s">
        <v>44</v>
      </c>
      <c r="F196" s="295" t="s">
        <v>889</v>
      </c>
      <c r="G196" s="293"/>
      <c r="H196" s="294" t="s">
        <v>44</v>
      </c>
      <c r="I196" s="296"/>
      <c r="J196" s="293"/>
      <c r="K196" s="293"/>
      <c r="L196" s="297"/>
      <c r="M196" s="298"/>
      <c r="N196" s="299"/>
      <c r="O196" s="299"/>
      <c r="P196" s="299"/>
      <c r="Q196" s="299"/>
      <c r="R196" s="299"/>
      <c r="S196" s="299"/>
      <c r="T196" s="300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T196" s="301" t="s">
        <v>158</v>
      </c>
      <c r="AU196" s="301" t="s">
        <v>92</v>
      </c>
      <c r="AV196" s="16" t="s">
        <v>90</v>
      </c>
      <c r="AW196" s="16" t="s">
        <v>42</v>
      </c>
      <c r="AX196" s="16" t="s">
        <v>82</v>
      </c>
      <c r="AY196" s="301" t="s">
        <v>136</v>
      </c>
    </row>
    <row r="197" s="13" customFormat="1">
      <c r="A197" s="13"/>
      <c r="B197" s="234"/>
      <c r="C197" s="235"/>
      <c r="D197" s="229" t="s">
        <v>158</v>
      </c>
      <c r="E197" s="236" t="s">
        <v>44</v>
      </c>
      <c r="F197" s="237" t="s">
        <v>893</v>
      </c>
      <c r="G197" s="235"/>
      <c r="H197" s="238">
        <v>0.80400000000000005</v>
      </c>
      <c r="I197" s="239"/>
      <c r="J197" s="235"/>
      <c r="K197" s="235"/>
      <c r="L197" s="240"/>
      <c r="M197" s="241"/>
      <c r="N197" s="242"/>
      <c r="O197" s="242"/>
      <c r="P197" s="242"/>
      <c r="Q197" s="242"/>
      <c r="R197" s="242"/>
      <c r="S197" s="242"/>
      <c r="T197" s="24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T197" s="244" t="s">
        <v>158</v>
      </c>
      <c r="AU197" s="244" t="s">
        <v>92</v>
      </c>
      <c r="AV197" s="13" t="s">
        <v>92</v>
      </c>
      <c r="AW197" s="13" t="s">
        <v>42</v>
      </c>
      <c r="AX197" s="13" t="s">
        <v>82</v>
      </c>
      <c r="AY197" s="244" t="s">
        <v>136</v>
      </c>
    </row>
    <row r="198" s="16" customFormat="1">
      <c r="A198" s="16"/>
      <c r="B198" s="292"/>
      <c r="C198" s="293"/>
      <c r="D198" s="229" t="s">
        <v>158</v>
      </c>
      <c r="E198" s="294" t="s">
        <v>44</v>
      </c>
      <c r="F198" s="295" t="s">
        <v>891</v>
      </c>
      <c r="G198" s="293"/>
      <c r="H198" s="294" t="s">
        <v>44</v>
      </c>
      <c r="I198" s="296"/>
      <c r="J198" s="293"/>
      <c r="K198" s="293"/>
      <c r="L198" s="297"/>
      <c r="M198" s="298"/>
      <c r="N198" s="299"/>
      <c r="O198" s="299"/>
      <c r="P198" s="299"/>
      <c r="Q198" s="299"/>
      <c r="R198" s="299"/>
      <c r="S198" s="299"/>
      <c r="T198" s="300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T198" s="301" t="s">
        <v>158</v>
      </c>
      <c r="AU198" s="301" t="s">
        <v>92</v>
      </c>
      <c r="AV198" s="16" t="s">
        <v>90</v>
      </c>
      <c r="AW198" s="16" t="s">
        <v>42</v>
      </c>
      <c r="AX198" s="16" t="s">
        <v>82</v>
      </c>
      <c r="AY198" s="301" t="s">
        <v>136</v>
      </c>
    </row>
    <row r="199" s="13" customFormat="1">
      <c r="A199" s="13"/>
      <c r="B199" s="234"/>
      <c r="C199" s="235"/>
      <c r="D199" s="229" t="s">
        <v>158</v>
      </c>
      <c r="E199" s="236" t="s">
        <v>44</v>
      </c>
      <c r="F199" s="237" t="s">
        <v>893</v>
      </c>
      <c r="G199" s="235"/>
      <c r="H199" s="238">
        <v>0.80400000000000005</v>
      </c>
      <c r="I199" s="239"/>
      <c r="J199" s="235"/>
      <c r="K199" s="235"/>
      <c r="L199" s="240"/>
      <c r="M199" s="241"/>
      <c r="N199" s="242"/>
      <c r="O199" s="242"/>
      <c r="P199" s="242"/>
      <c r="Q199" s="242"/>
      <c r="R199" s="242"/>
      <c r="S199" s="242"/>
      <c r="T199" s="24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T199" s="244" t="s">
        <v>158</v>
      </c>
      <c r="AU199" s="244" t="s">
        <v>92</v>
      </c>
      <c r="AV199" s="13" t="s">
        <v>92</v>
      </c>
      <c r="AW199" s="13" t="s">
        <v>42</v>
      </c>
      <c r="AX199" s="13" t="s">
        <v>82</v>
      </c>
      <c r="AY199" s="244" t="s">
        <v>136</v>
      </c>
    </row>
    <row r="200" s="14" customFormat="1">
      <c r="A200" s="14"/>
      <c r="B200" s="256"/>
      <c r="C200" s="257"/>
      <c r="D200" s="229" t="s">
        <v>158</v>
      </c>
      <c r="E200" s="258" t="s">
        <v>44</v>
      </c>
      <c r="F200" s="259" t="s">
        <v>247</v>
      </c>
      <c r="G200" s="257"/>
      <c r="H200" s="260">
        <v>1.6080000000000001</v>
      </c>
      <c r="I200" s="261"/>
      <c r="J200" s="257"/>
      <c r="K200" s="257"/>
      <c r="L200" s="262"/>
      <c r="M200" s="263"/>
      <c r="N200" s="264"/>
      <c r="O200" s="264"/>
      <c r="P200" s="264"/>
      <c r="Q200" s="264"/>
      <c r="R200" s="264"/>
      <c r="S200" s="264"/>
      <c r="T200" s="265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T200" s="266" t="s">
        <v>158</v>
      </c>
      <c r="AU200" s="266" t="s">
        <v>92</v>
      </c>
      <c r="AV200" s="14" t="s">
        <v>154</v>
      </c>
      <c r="AW200" s="14" t="s">
        <v>42</v>
      </c>
      <c r="AX200" s="14" t="s">
        <v>90</v>
      </c>
      <c r="AY200" s="266" t="s">
        <v>136</v>
      </c>
    </row>
    <row r="201" s="12" customFormat="1" ht="22.8" customHeight="1">
      <c r="A201" s="12"/>
      <c r="B201" s="200"/>
      <c r="C201" s="201"/>
      <c r="D201" s="202" t="s">
        <v>81</v>
      </c>
      <c r="E201" s="214" t="s">
        <v>135</v>
      </c>
      <c r="F201" s="214" t="s">
        <v>416</v>
      </c>
      <c r="G201" s="201"/>
      <c r="H201" s="201"/>
      <c r="I201" s="204"/>
      <c r="J201" s="215">
        <f>BK201</f>
        <v>0</v>
      </c>
      <c r="K201" s="201"/>
      <c r="L201" s="206"/>
      <c r="M201" s="207"/>
      <c r="N201" s="208"/>
      <c r="O201" s="208"/>
      <c r="P201" s="209">
        <f>SUM(P202:P208)</f>
        <v>0</v>
      </c>
      <c r="Q201" s="208"/>
      <c r="R201" s="209">
        <f>SUM(R202:R208)</f>
        <v>3.1019648000000002</v>
      </c>
      <c r="S201" s="208"/>
      <c r="T201" s="210">
        <f>SUM(T202:T208)</f>
        <v>0</v>
      </c>
      <c r="U201" s="12"/>
      <c r="V201" s="12"/>
      <c r="W201" s="12"/>
      <c r="X201" s="12"/>
      <c r="Y201" s="12"/>
      <c r="Z201" s="12"/>
      <c r="AA201" s="12"/>
      <c r="AB201" s="12"/>
      <c r="AC201" s="12"/>
      <c r="AD201" s="12"/>
      <c r="AE201" s="12"/>
      <c r="AR201" s="211" t="s">
        <v>90</v>
      </c>
      <c r="AT201" s="212" t="s">
        <v>81</v>
      </c>
      <c r="AU201" s="212" t="s">
        <v>90</v>
      </c>
      <c r="AY201" s="211" t="s">
        <v>136</v>
      </c>
      <c r="BK201" s="213">
        <f>SUM(BK202:BK208)</f>
        <v>0</v>
      </c>
    </row>
    <row r="202" s="2" customFormat="1" ht="37.8" customHeight="1">
      <c r="A202" s="42"/>
      <c r="B202" s="43"/>
      <c r="C202" s="216" t="s">
        <v>363</v>
      </c>
      <c r="D202" s="216" t="s">
        <v>139</v>
      </c>
      <c r="E202" s="217" t="s">
        <v>895</v>
      </c>
      <c r="F202" s="218" t="s">
        <v>896</v>
      </c>
      <c r="G202" s="219" t="s">
        <v>220</v>
      </c>
      <c r="H202" s="220">
        <v>3.52</v>
      </c>
      <c r="I202" s="221"/>
      <c r="J202" s="222">
        <f>ROUND(I202*H202,2)</f>
        <v>0</v>
      </c>
      <c r="K202" s="218" t="s">
        <v>240</v>
      </c>
      <c r="L202" s="48"/>
      <c r="M202" s="223" t="s">
        <v>44</v>
      </c>
      <c r="N202" s="224" t="s">
        <v>53</v>
      </c>
      <c r="O202" s="88"/>
      <c r="P202" s="225">
        <f>O202*H202</f>
        <v>0</v>
      </c>
      <c r="Q202" s="225">
        <v>0.88124000000000002</v>
      </c>
      <c r="R202" s="225">
        <f>Q202*H202</f>
        <v>3.1019648000000002</v>
      </c>
      <c r="S202" s="225">
        <v>0</v>
      </c>
      <c r="T202" s="226">
        <f>S202*H202</f>
        <v>0</v>
      </c>
      <c r="U202" s="42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R202" s="227" t="s">
        <v>154</v>
      </c>
      <c r="AT202" s="227" t="s">
        <v>139</v>
      </c>
      <c r="AU202" s="227" t="s">
        <v>92</v>
      </c>
      <c r="AY202" s="20" t="s">
        <v>136</v>
      </c>
      <c r="BE202" s="228">
        <f>IF(N202="základní",J202,0)</f>
        <v>0</v>
      </c>
      <c r="BF202" s="228">
        <f>IF(N202="snížená",J202,0)</f>
        <v>0</v>
      </c>
      <c r="BG202" s="228">
        <f>IF(N202="zákl. přenesená",J202,0)</f>
        <v>0</v>
      </c>
      <c r="BH202" s="228">
        <f>IF(N202="sníž. přenesená",J202,0)</f>
        <v>0</v>
      </c>
      <c r="BI202" s="228">
        <f>IF(N202="nulová",J202,0)</f>
        <v>0</v>
      </c>
      <c r="BJ202" s="20" t="s">
        <v>90</v>
      </c>
      <c r="BK202" s="228">
        <f>ROUND(I202*H202,2)</f>
        <v>0</v>
      </c>
      <c r="BL202" s="20" t="s">
        <v>154</v>
      </c>
      <c r="BM202" s="227" t="s">
        <v>897</v>
      </c>
    </row>
    <row r="203" s="2" customFormat="1">
      <c r="A203" s="42"/>
      <c r="B203" s="43"/>
      <c r="C203" s="44"/>
      <c r="D203" s="251" t="s">
        <v>242</v>
      </c>
      <c r="E203" s="44"/>
      <c r="F203" s="252" t="s">
        <v>898</v>
      </c>
      <c r="G203" s="44"/>
      <c r="H203" s="44"/>
      <c r="I203" s="231"/>
      <c r="J203" s="44"/>
      <c r="K203" s="44"/>
      <c r="L203" s="48"/>
      <c r="M203" s="232"/>
      <c r="N203" s="233"/>
      <c r="O203" s="88"/>
      <c r="P203" s="88"/>
      <c r="Q203" s="88"/>
      <c r="R203" s="88"/>
      <c r="S203" s="88"/>
      <c r="T203" s="89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T203" s="20" t="s">
        <v>242</v>
      </c>
      <c r="AU203" s="20" t="s">
        <v>92</v>
      </c>
    </row>
    <row r="204" s="13" customFormat="1">
      <c r="A204" s="13"/>
      <c r="B204" s="234"/>
      <c r="C204" s="235"/>
      <c r="D204" s="229" t="s">
        <v>158</v>
      </c>
      <c r="E204" s="236" t="s">
        <v>44</v>
      </c>
      <c r="F204" s="237" t="s">
        <v>899</v>
      </c>
      <c r="G204" s="235"/>
      <c r="H204" s="238">
        <v>3.52</v>
      </c>
      <c r="I204" s="239"/>
      <c r="J204" s="235"/>
      <c r="K204" s="235"/>
      <c r="L204" s="240"/>
      <c r="M204" s="241"/>
      <c r="N204" s="242"/>
      <c r="O204" s="242"/>
      <c r="P204" s="242"/>
      <c r="Q204" s="242"/>
      <c r="R204" s="242"/>
      <c r="S204" s="242"/>
      <c r="T204" s="24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T204" s="244" t="s">
        <v>158</v>
      </c>
      <c r="AU204" s="244" t="s">
        <v>92</v>
      </c>
      <c r="AV204" s="13" t="s">
        <v>92</v>
      </c>
      <c r="AW204" s="13" t="s">
        <v>42</v>
      </c>
      <c r="AX204" s="13" t="s">
        <v>82</v>
      </c>
      <c r="AY204" s="244" t="s">
        <v>136</v>
      </c>
    </row>
    <row r="205" s="14" customFormat="1">
      <c r="A205" s="14"/>
      <c r="B205" s="256"/>
      <c r="C205" s="257"/>
      <c r="D205" s="229" t="s">
        <v>158</v>
      </c>
      <c r="E205" s="258" t="s">
        <v>44</v>
      </c>
      <c r="F205" s="259" t="s">
        <v>247</v>
      </c>
      <c r="G205" s="257"/>
      <c r="H205" s="260">
        <v>3.52</v>
      </c>
      <c r="I205" s="261"/>
      <c r="J205" s="257"/>
      <c r="K205" s="257"/>
      <c r="L205" s="262"/>
      <c r="M205" s="263"/>
      <c r="N205" s="264"/>
      <c r="O205" s="264"/>
      <c r="P205" s="264"/>
      <c r="Q205" s="264"/>
      <c r="R205" s="264"/>
      <c r="S205" s="264"/>
      <c r="T205" s="265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T205" s="266" t="s">
        <v>158</v>
      </c>
      <c r="AU205" s="266" t="s">
        <v>92</v>
      </c>
      <c r="AV205" s="14" t="s">
        <v>154</v>
      </c>
      <c r="AW205" s="14" t="s">
        <v>42</v>
      </c>
      <c r="AX205" s="14" t="s">
        <v>90</v>
      </c>
      <c r="AY205" s="266" t="s">
        <v>136</v>
      </c>
    </row>
    <row r="206" s="2" customFormat="1">
      <c r="A206" s="42"/>
      <c r="B206" s="43"/>
      <c r="C206" s="44"/>
      <c r="D206" s="229" t="s">
        <v>245</v>
      </c>
      <c r="E206" s="44"/>
      <c r="F206" s="253" t="s">
        <v>338</v>
      </c>
      <c r="G206" s="44"/>
      <c r="H206" s="44"/>
      <c r="I206" s="44"/>
      <c r="J206" s="44"/>
      <c r="K206" s="44"/>
      <c r="L206" s="48"/>
      <c r="M206" s="232"/>
      <c r="N206" s="233"/>
      <c r="O206" s="88"/>
      <c r="P206" s="88"/>
      <c r="Q206" s="88"/>
      <c r="R206" s="88"/>
      <c r="S206" s="88"/>
      <c r="T206" s="89"/>
      <c r="U206" s="42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U206" s="20" t="s">
        <v>92</v>
      </c>
    </row>
    <row r="207" s="2" customFormat="1">
      <c r="A207" s="42"/>
      <c r="B207" s="43"/>
      <c r="C207" s="44"/>
      <c r="D207" s="229" t="s">
        <v>245</v>
      </c>
      <c r="E207" s="44"/>
      <c r="F207" s="254" t="s">
        <v>887</v>
      </c>
      <c r="G207" s="44"/>
      <c r="H207" s="255">
        <v>4.4160000000000004</v>
      </c>
      <c r="I207" s="44"/>
      <c r="J207" s="44"/>
      <c r="K207" s="44"/>
      <c r="L207" s="48"/>
      <c r="M207" s="232"/>
      <c r="N207" s="233"/>
      <c r="O207" s="88"/>
      <c r="P207" s="88"/>
      <c r="Q207" s="88"/>
      <c r="R207" s="88"/>
      <c r="S207" s="88"/>
      <c r="T207" s="89"/>
      <c r="U207" s="42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U207" s="20" t="s">
        <v>92</v>
      </c>
    </row>
    <row r="208" s="2" customFormat="1">
      <c r="A208" s="42"/>
      <c r="B208" s="43"/>
      <c r="C208" s="44"/>
      <c r="D208" s="229" t="s">
        <v>245</v>
      </c>
      <c r="E208" s="44"/>
      <c r="F208" s="254" t="s">
        <v>247</v>
      </c>
      <c r="G208" s="44"/>
      <c r="H208" s="255">
        <v>4.4160000000000004</v>
      </c>
      <c r="I208" s="44"/>
      <c r="J208" s="44"/>
      <c r="K208" s="44"/>
      <c r="L208" s="48"/>
      <c r="M208" s="232"/>
      <c r="N208" s="233"/>
      <c r="O208" s="88"/>
      <c r="P208" s="88"/>
      <c r="Q208" s="88"/>
      <c r="R208" s="88"/>
      <c r="S208" s="88"/>
      <c r="T208" s="89"/>
      <c r="U208" s="42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U208" s="20" t="s">
        <v>92</v>
      </c>
    </row>
    <row r="209" s="12" customFormat="1" ht="22.8" customHeight="1">
      <c r="A209" s="12"/>
      <c r="B209" s="200"/>
      <c r="C209" s="201"/>
      <c r="D209" s="202" t="s">
        <v>81</v>
      </c>
      <c r="E209" s="214" t="s">
        <v>172</v>
      </c>
      <c r="F209" s="214" t="s">
        <v>433</v>
      </c>
      <c r="G209" s="201"/>
      <c r="H209" s="201"/>
      <c r="I209" s="204"/>
      <c r="J209" s="215">
        <f>BK209</f>
        <v>0</v>
      </c>
      <c r="K209" s="201"/>
      <c r="L209" s="206"/>
      <c r="M209" s="207"/>
      <c r="N209" s="208"/>
      <c r="O209" s="208"/>
      <c r="P209" s="209">
        <f>SUM(P210:P275)</f>
        <v>0</v>
      </c>
      <c r="Q209" s="208"/>
      <c r="R209" s="209">
        <f>SUM(R210:R275)</f>
        <v>4.7762406899999998</v>
      </c>
      <c r="S209" s="208"/>
      <c r="T209" s="210">
        <f>SUM(T210:T275)</f>
        <v>4.0960000000000001</v>
      </c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R209" s="211" t="s">
        <v>90</v>
      </c>
      <c r="AT209" s="212" t="s">
        <v>81</v>
      </c>
      <c r="AU209" s="212" t="s">
        <v>90</v>
      </c>
      <c r="AY209" s="211" t="s">
        <v>136</v>
      </c>
      <c r="BK209" s="213">
        <f>SUM(BK210:BK275)</f>
        <v>0</v>
      </c>
    </row>
    <row r="210" s="2" customFormat="1" ht="16.5" customHeight="1">
      <c r="A210" s="42"/>
      <c r="B210" s="43"/>
      <c r="C210" s="216" t="s">
        <v>370</v>
      </c>
      <c r="D210" s="216" t="s">
        <v>139</v>
      </c>
      <c r="E210" s="217" t="s">
        <v>741</v>
      </c>
      <c r="F210" s="218" t="s">
        <v>742</v>
      </c>
      <c r="G210" s="219" t="s">
        <v>196</v>
      </c>
      <c r="H210" s="220">
        <v>8.4000000000000004</v>
      </c>
      <c r="I210" s="221"/>
      <c r="J210" s="222">
        <f>ROUND(I210*H210,2)</f>
        <v>0</v>
      </c>
      <c r="K210" s="218" t="s">
        <v>240</v>
      </c>
      <c r="L210" s="48"/>
      <c r="M210" s="223" t="s">
        <v>44</v>
      </c>
      <c r="N210" s="224" t="s">
        <v>53</v>
      </c>
      <c r="O210" s="88"/>
      <c r="P210" s="225">
        <f>O210*H210</f>
        <v>0</v>
      </c>
      <c r="Q210" s="225">
        <v>0</v>
      </c>
      <c r="R210" s="225">
        <f>Q210*H210</f>
        <v>0</v>
      </c>
      <c r="S210" s="225">
        <v>0.32000000000000001</v>
      </c>
      <c r="T210" s="226">
        <f>S210*H210</f>
        <v>2.6880000000000002</v>
      </c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R210" s="227" t="s">
        <v>154</v>
      </c>
      <c r="AT210" s="227" t="s">
        <v>139</v>
      </c>
      <c r="AU210" s="227" t="s">
        <v>92</v>
      </c>
      <c r="AY210" s="20" t="s">
        <v>136</v>
      </c>
      <c r="BE210" s="228">
        <f>IF(N210="základní",J210,0)</f>
        <v>0</v>
      </c>
      <c r="BF210" s="228">
        <f>IF(N210="snížená",J210,0)</f>
        <v>0</v>
      </c>
      <c r="BG210" s="228">
        <f>IF(N210="zákl. přenesená",J210,0)</f>
        <v>0</v>
      </c>
      <c r="BH210" s="228">
        <f>IF(N210="sníž. přenesená",J210,0)</f>
        <v>0</v>
      </c>
      <c r="BI210" s="228">
        <f>IF(N210="nulová",J210,0)</f>
        <v>0</v>
      </c>
      <c r="BJ210" s="20" t="s">
        <v>90</v>
      </c>
      <c r="BK210" s="228">
        <f>ROUND(I210*H210,2)</f>
        <v>0</v>
      </c>
      <c r="BL210" s="20" t="s">
        <v>154</v>
      </c>
      <c r="BM210" s="227" t="s">
        <v>900</v>
      </c>
    </row>
    <row r="211" s="2" customFormat="1">
      <c r="A211" s="42"/>
      <c r="B211" s="43"/>
      <c r="C211" s="44"/>
      <c r="D211" s="251" t="s">
        <v>242</v>
      </c>
      <c r="E211" s="44"/>
      <c r="F211" s="252" t="s">
        <v>744</v>
      </c>
      <c r="G211" s="44"/>
      <c r="H211" s="44"/>
      <c r="I211" s="231"/>
      <c r="J211" s="44"/>
      <c r="K211" s="44"/>
      <c r="L211" s="48"/>
      <c r="M211" s="232"/>
      <c r="N211" s="233"/>
      <c r="O211" s="88"/>
      <c r="P211" s="88"/>
      <c r="Q211" s="88"/>
      <c r="R211" s="88"/>
      <c r="S211" s="88"/>
      <c r="T211" s="89"/>
      <c r="U211" s="42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T211" s="20" t="s">
        <v>242</v>
      </c>
      <c r="AU211" s="20" t="s">
        <v>92</v>
      </c>
    </row>
    <row r="212" s="13" customFormat="1">
      <c r="A212" s="13"/>
      <c r="B212" s="234"/>
      <c r="C212" s="235"/>
      <c r="D212" s="229" t="s">
        <v>158</v>
      </c>
      <c r="E212" s="236" t="s">
        <v>44</v>
      </c>
      <c r="F212" s="237" t="s">
        <v>901</v>
      </c>
      <c r="G212" s="235"/>
      <c r="H212" s="238">
        <v>8.4000000000000004</v>
      </c>
      <c r="I212" s="239"/>
      <c r="J212" s="235"/>
      <c r="K212" s="235"/>
      <c r="L212" s="240"/>
      <c r="M212" s="241"/>
      <c r="N212" s="242"/>
      <c r="O212" s="242"/>
      <c r="P212" s="242"/>
      <c r="Q212" s="242"/>
      <c r="R212" s="242"/>
      <c r="S212" s="242"/>
      <c r="T212" s="24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T212" s="244" t="s">
        <v>158</v>
      </c>
      <c r="AU212" s="244" t="s">
        <v>92</v>
      </c>
      <c r="AV212" s="13" t="s">
        <v>92</v>
      </c>
      <c r="AW212" s="13" t="s">
        <v>42</v>
      </c>
      <c r="AX212" s="13" t="s">
        <v>90</v>
      </c>
      <c r="AY212" s="244" t="s">
        <v>136</v>
      </c>
    </row>
    <row r="213" s="2" customFormat="1" ht="16.5" customHeight="1">
      <c r="A213" s="42"/>
      <c r="B213" s="43"/>
      <c r="C213" s="216" t="s">
        <v>375</v>
      </c>
      <c r="D213" s="216" t="s">
        <v>139</v>
      </c>
      <c r="E213" s="217" t="s">
        <v>746</v>
      </c>
      <c r="F213" s="218" t="s">
        <v>747</v>
      </c>
      <c r="G213" s="219" t="s">
        <v>196</v>
      </c>
      <c r="H213" s="220">
        <v>49.600000000000001</v>
      </c>
      <c r="I213" s="221"/>
      <c r="J213" s="222">
        <f>ROUND(I213*H213,2)</f>
        <v>0</v>
      </c>
      <c r="K213" s="218" t="s">
        <v>240</v>
      </c>
      <c r="L213" s="48"/>
      <c r="M213" s="223" t="s">
        <v>44</v>
      </c>
      <c r="N213" s="224" t="s">
        <v>53</v>
      </c>
      <c r="O213" s="88"/>
      <c r="P213" s="225">
        <f>O213*H213</f>
        <v>0</v>
      </c>
      <c r="Q213" s="225">
        <v>3.0000000000000001E-05</v>
      </c>
      <c r="R213" s="225">
        <f>Q213*H213</f>
        <v>0.0014880000000000002</v>
      </c>
      <c r="S213" s="225">
        <v>0</v>
      </c>
      <c r="T213" s="226">
        <f>S213*H213</f>
        <v>0</v>
      </c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R213" s="227" t="s">
        <v>154</v>
      </c>
      <c r="AT213" s="227" t="s">
        <v>139</v>
      </c>
      <c r="AU213" s="227" t="s">
        <v>92</v>
      </c>
      <c r="AY213" s="20" t="s">
        <v>136</v>
      </c>
      <c r="BE213" s="228">
        <f>IF(N213="základní",J213,0)</f>
        <v>0</v>
      </c>
      <c r="BF213" s="228">
        <f>IF(N213="snížená",J213,0)</f>
        <v>0</v>
      </c>
      <c r="BG213" s="228">
        <f>IF(N213="zákl. přenesená",J213,0)</f>
        <v>0</v>
      </c>
      <c r="BH213" s="228">
        <f>IF(N213="sníž. přenesená",J213,0)</f>
        <v>0</v>
      </c>
      <c r="BI213" s="228">
        <f>IF(N213="nulová",J213,0)</f>
        <v>0</v>
      </c>
      <c r="BJ213" s="20" t="s">
        <v>90</v>
      </c>
      <c r="BK213" s="228">
        <f>ROUND(I213*H213,2)</f>
        <v>0</v>
      </c>
      <c r="BL213" s="20" t="s">
        <v>154</v>
      </c>
      <c r="BM213" s="227" t="s">
        <v>902</v>
      </c>
    </row>
    <row r="214" s="2" customFormat="1">
      <c r="A214" s="42"/>
      <c r="B214" s="43"/>
      <c r="C214" s="44"/>
      <c r="D214" s="251" t="s">
        <v>242</v>
      </c>
      <c r="E214" s="44"/>
      <c r="F214" s="252" t="s">
        <v>749</v>
      </c>
      <c r="G214" s="44"/>
      <c r="H214" s="44"/>
      <c r="I214" s="231"/>
      <c r="J214" s="44"/>
      <c r="K214" s="44"/>
      <c r="L214" s="48"/>
      <c r="M214" s="232"/>
      <c r="N214" s="233"/>
      <c r="O214" s="88"/>
      <c r="P214" s="88"/>
      <c r="Q214" s="88"/>
      <c r="R214" s="88"/>
      <c r="S214" s="88"/>
      <c r="T214" s="89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T214" s="20" t="s">
        <v>242</v>
      </c>
      <c r="AU214" s="20" t="s">
        <v>92</v>
      </c>
    </row>
    <row r="215" s="13" customFormat="1">
      <c r="A215" s="13"/>
      <c r="B215" s="234"/>
      <c r="C215" s="235"/>
      <c r="D215" s="229" t="s">
        <v>158</v>
      </c>
      <c r="E215" s="236" t="s">
        <v>671</v>
      </c>
      <c r="F215" s="237" t="s">
        <v>831</v>
      </c>
      <c r="G215" s="235"/>
      <c r="H215" s="238">
        <v>49.600000000000001</v>
      </c>
      <c r="I215" s="239"/>
      <c r="J215" s="235"/>
      <c r="K215" s="235"/>
      <c r="L215" s="240"/>
      <c r="M215" s="241"/>
      <c r="N215" s="242"/>
      <c r="O215" s="242"/>
      <c r="P215" s="242"/>
      <c r="Q215" s="242"/>
      <c r="R215" s="242"/>
      <c r="S215" s="242"/>
      <c r="T215" s="24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T215" s="244" t="s">
        <v>158</v>
      </c>
      <c r="AU215" s="244" t="s">
        <v>92</v>
      </c>
      <c r="AV215" s="13" t="s">
        <v>92</v>
      </c>
      <c r="AW215" s="13" t="s">
        <v>42</v>
      </c>
      <c r="AX215" s="13" t="s">
        <v>90</v>
      </c>
      <c r="AY215" s="244" t="s">
        <v>136</v>
      </c>
    </row>
    <row r="216" s="2" customFormat="1" ht="16.5" customHeight="1">
      <c r="A216" s="42"/>
      <c r="B216" s="43"/>
      <c r="C216" s="278" t="s">
        <v>381</v>
      </c>
      <c r="D216" s="278" t="s">
        <v>347</v>
      </c>
      <c r="E216" s="279" t="s">
        <v>750</v>
      </c>
      <c r="F216" s="280" t="s">
        <v>751</v>
      </c>
      <c r="G216" s="281" t="s">
        <v>196</v>
      </c>
      <c r="H216" s="282">
        <v>51.088000000000001</v>
      </c>
      <c r="I216" s="283"/>
      <c r="J216" s="284">
        <f>ROUND(I216*H216,2)</f>
        <v>0</v>
      </c>
      <c r="K216" s="280" t="s">
        <v>240</v>
      </c>
      <c r="L216" s="285"/>
      <c r="M216" s="286" t="s">
        <v>44</v>
      </c>
      <c r="N216" s="287" t="s">
        <v>53</v>
      </c>
      <c r="O216" s="88"/>
      <c r="P216" s="225">
        <f>O216*H216</f>
        <v>0</v>
      </c>
      <c r="Q216" s="225">
        <v>0.042029999999999998</v>
      </c>
      <c r="R216" s="225">
        <f>Q216*H216</f>
        <v>2.1472286399999998</v>
      </c>
      <c r="S216" s="225">
        <v>0</v>
      </c>
      <c r="T216" s="226">
        <f>S216*H216</f>
        <v>0</v>
      </c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R216" s="227" t="s">
        <v>172</v>
      </c>
      <c r="AT216" s="227" t="s">
        <v>347</v>
      </c>
      <c r="AU216" s="227" t="s">
        <v>92</v>
      </c>
      <c r="AY216" s="20" t="s">
        <v>136</v>
      </c>
      <c r="BE216" s="228">
        <f>IF(N216="základní",J216,0)</f>
        <v>0</v>
      </c>
      <c r="BF216" s="228">
        <f>IF(N216="snížená",J216,0)</f>
        <v>0</v>
      </c>
      <c r="BG216" s="228">
        <f>IF(N216="zákl. přenesená",J216,0)</f>
        <v>0</v>
      </c>
      <c r="BH216" s="228">
        <f>IF(N216="sníž. přenesená",J216,0)</f>
        <v>0</v>
      </c>
      <c r="BI216" s="228">
        <f>IF(N216="nulová",J216,0)</f>
        <v>0</v>
      </c>
      <c r="BJ216" s="20" t="s">
        <v>90</v>
      </c>
      <c r="BK216" s="228">
        <f>ROUND(I216*H216,2)</f>
        <v>0</v>
      </c>
      <c r="BL216" s="20" t="s">
        <v>154</v>
      </c>
      <c r="BM216" s="227" t="s">
        <v>903</v>
      </c>
    </row>
    <row r="217" s="13" customFormat="1">
      <c r="A217" s="13"/>
      <c r="B217" s="234"/>
      <c r="C217" s="235"/>
      <c r="D217" s="229" t="s">
        <v>158</v>
      </c>
      <c r="E217" s="235"/>
      <c r="F217" s="237" t="s">
        <v>904</v>
      </c>
      <c r="G217" s="235"/>
      <c r="H217" s="238">
        <v>51.088000000000001</v>
      </c>
      <c r="I217" s="239"/>
      <c r="J217" s="235"/>
      <c r="K217" s="235"/>
      <c r="L217" s="240"/>
      <c r="M217" s="241"/>
      <c r="N217" s="242"/>
      <c r="O217" s="242"/>
      <c r="P217" s="242"/>
      <c r="Q217" s="242"/>
      <c r="R217" s="242"/>
      <c r="S217" s="242"/>
      <c r="T217" s="24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T217" s="244" t="s">
        <v>158</v>
      </c>
      <c r="AU217" s="244" t="s">
        <v>92</v>
      </c>
      <c r="AV217" s="13" t="s">
        <v>92</v>
      </c>
      <c r="AW217" s="13" t="s">
        <v>4</v>
      </c>
      <c r="AX217" s="13" t="s">
        <v>90</v>
      </c>
      <c r="AY217" s="244" t="s">
        <v>136</v>
      </c>
    </row>
    <row r="218" s="2" customFormat="1" ht="24.15" customHeight="1">
      <c r="A218" s="42"/>
      <c r="B218" s="43"/>
      <c r="C218" s="216" t="s">
        <v>386</v>
      </c>
      <c r="D218" s="216" t="s">
        <v>139</v>
      </c>
      <c r="E218" s="217" t="s">
        <v>905</v>
      </c>
      <c r="F218" s="218" t="s">
        <v>906</v>
      </c>
      <c r="G218" s="219" t="s">
        <v>389</v>
      </c>
      <c r="H218" s="220">
        <v>1</v>
      </c>
      <c r="I218" s="221"/>
      <c r="J218" s="222">
        <f>ROUND(I218*H218,2)</f>
        <v>0</v>
      </c>
      <c r="K218" s="218" t="s">
        <v>240</v>
      </c>
      <c r="L218" s="48"/>
      <c r="M218" s="223" t="s">
        <v>44</v>
      </c>
      <c r="N218" s="224" t="s">
        <v>53</v>
      </c>
      <c r="O218" s="88"/>
      <c r="P218" s="225">
        <f>O218*H218</f>
        <v>0</v>
      </c>
      <c r="Q218" s="225">
        <v>1.0000000000000001E-05</v>
      </c>
      <c r="R218" s="225">
        <f>Q218*H218</f>
        <v>1.0000000000000001E-05</v>
      </c>
      <c r="S218" s="225">
        <v>0</v>
      </c>
      <c r="T218" s="226">
        <f>S218*H218</f>
        <v>0</v>
      </c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R218" s="227" t="s">
        <v>154</v>
      </c>
      <c r="AT218" s="227" t="s">
        <v>139</v>
      </c>
      <c r="AU218" s="227" t="s">
        <v>92</v>
      </c>
      <c r="AY218" s="20" t="s">
        <v>136</v>
      </c>
      <c r="BE218" s="228">
        <f>IF(N218="základní",J218,0)</f>
        <v>0</v>
      </c>
      <c r="BF218" s="228">
        <f>IF(N218="snížená",J218,0)</f>
        <v>0</v>
      </c>
      <c r="BG218" s="228">
        <f>IF(N218="zákl. přenesená",J218,0)</f>
        <v>0</v>
      </c>
      <c r="BH218" s="228">
        <f>IF(N218="sníž. přenesená",J218,0)</f>
        <v>0</v>
      </c>
      <c r="BI218" s="228">
        <f>IF(N218="nulová",J218,0)</f>
        <v>0</v>
      </c>
      <c r="BJ218" s="20" t="s">
        <v>90</v>
      </c>
      <c r="BK218" s="228">
        <f>ROUND(I218*H218,2)</f>
        <v>0</v>
      </c>
      <c r="BL218" s="20" t="s">
        <v>154</v>
      </c>
      <c r="BM218" s="227" t="s">
        <v>907</v>
      </c>
    </row>
    <row r="219" s="2" customFormat="1">
      <c r="A219" s="42"/>
      <c r="B219" s="43"/>
      <c r="C219" s="44"/>
      <c r="D219" s="251" t="s">
        <v>242</v>
      </c>
      <c r="E219" s="44"/>
      <c r="F219" s="252" t="s">
        <v>908</v>
      </c>
      <c r="G219" s="44"/>
      <c r="H219" s="44"/>
      <c r="I219" s="231"/>
      <c r="J219" s="44"/>
      <c r="K219" s="44"/>
      <c r="L219" s="48"/>
      <c r="M219" s="232"/>
      <c r="N219" s="233"/>
      <c r="O219" s="88"/>
      <c r="P219" s="88"/>
      <c r="Q219" s="88"/>
      <c r="R219" s="88"/>
      <c r="S219" s="88"/>
      <c r="T219" s="89"/>
      <c r="U219" s="42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T219" s="20" t="s">
        <v>242</v>
      </c>
      <c r="AU219" s="20" t="s">
        <v>92</v>
      </c>
    </row>
    <row r="220" s="13" customFormat="1">
      <c r="A220" s="13"/>
      <c r="B220" s="234"/>
      <c r="C220" s="235"/>
      <c r="D220" s="229" t="s">
        <v>158</v>
      </c>
      <c r="E220" s="236" t="s">
        <v>44</v>
      </c>
      <c r="F220" s="237" t="s">
        <v>909</v>
      </c>
      <c r="G220" s="235"/>
      <c r="H220" s="238">
        <v>1</v>
      </c>
      <c r="I220" s="239"/>
      <c r="J220" s="235"/>
      <c r="K220" s="235"/>
      <c r="L220" s="240"/>
      <c r="M220" s="241"/>
      <c r="N220" s="242"/>
      <c r="O220" s="242"/>
      <c r="P220" s="242"/>
      <c r="Q220" s="242"/>
      <c r="R220" s="242"/>
      <c r="S220" s="242"/>
      <c r="T220" s="24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T220" s="244" t="s">
        <v>158</v>
      </c>
      <c r="AU220" s="244" t="s">
        <v>92</v>
      </c>
      <c r="AV220" s="13" t="s">
        <v>92</v>
      </c>
      <c r="AW220" s="13" t="s">
        <v>42</v>
      </c>
      <c r="AX220" s="13" t="s">
        <v>90</v>
      </c>
      <c r="AY220" s="244" t="s">
        <v>136</v>
      </c>
    </row>
    <row r="221" s="2" customFormat="1" ht="16.5" customHeight="1">
      <c r="A221" s="42"/>
      <c r="B221" s="43"/>
      <c r="C221" s="278" t="s">
        <v>393</v>
      </c>
      <c r="D221" s="278" t="s">
        <v>347</v>
      </c>
      <c r="E221" s="279" t="s">
        <v>910</v>
      </c>
      <c r="F221" s="280" t="s">
        <v>911</v>
      </c>
      <c r="G221" s="281" t="s">
        <v>389</v>
      </c>
      <c r="H221" s="282">
        <v>1.03</v>
      </c>
      <c r="I221" s="283"/>
      <c r="J221" s="284">
        <f>ROUND(I221*H221,2)</f>
        <v>0</v>
      </c>
      <c r="K221" s="280" t="s">
        <v>240</v>
      </c>
      <c r="L221" s="285"/>
      <c r="M221" s="286" t="s">
        <v>44</v>
      </c>
      <c r="N221" s="287" t="s">
        <v>53</v>
      </c>
      <c r="O221" s="88"/>
      <c r="P221" s="225">
        <f>O221*H221</f>
        <v>0</v>
      </c>
      <c r="Q221" s="225">
        <v>0.0073000000000000001</v>
      </c>
      <c r="R221" s="225">
        <f>Q221*H221</f>
        <v>0.0075190000000000005</v>
      </c>
      <c r="S221" s="225">
        <v>0</v>
      </c>
      <c r="T221" s="226">
        <f>S221*H221</f>
        <v>0</v>
      </c>
      <c r="U221" s="42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R221" s="227" t="s">
        <v>172</v>
      </c>
      <c r="AT221" s="227" t="s">
        <v>347</v>
      </c>
      <c r="AU221" s="227" t="s">
        <v>92</v>
      </c>
      <c r="AY221" s="20" t="s">
        <v>136</v>
      </c>
      <c r="BE221" s="228">
        <f>IF(N221="základní",J221,0)</f>
        <v>0</v>
      </c>
      <c r="BF221" s="228">
        <f>IF(N221="snížená",J221,0)</f>
        <v>0</v>
      </c>
      <c r="BG221" s="228">
        <f>IF(N221="zákl. přenesená",J221,0)</f>
        <v>0</v>
      </c>
      <c r="BH221" s="228">
        <f>IF(N221="sníž. přenesená",J221,0)</f>
        <v>0</v>
      </c>
      <c r="BI221" s="228">
        <f>IF(N221="nulová",J221,0)</f>
        <v>0</v>
      </c>
      <c r="BJ221" s="20" t="s">
        <v>90</v>
      </c>
      <c r="BK221" s="228">
        <f>ROUND(I221*H221,2)</f>
        <v>0</v>
      </c>
      <c r="BL221" s="20" t="s">
        <v>154</v>
      </c>
      <c r="BM221" s="227" t="s">
        <v>912</v>
      </c>
    </row>
    <row r="222" s="13" customFormat="1">
      <c r="A222" s="13"/>
      <c r="B222" s="234"/>
      <c r="C222" s="235"/>
      <c r="D222" s="229" t="s">
        <v>158</v>
      </c>
      <c r="E222" s="235"/>
      <c r="F222" s="237" t="s">
        <v>913</v>
      </c>
      <c r="G222" s="235"/>
      <c r="H222" s="238">
        <v>1.03</v>
      </c>
      <c r="I222" s="239"/>
      <c r="J222" s="235"/>
      <c r="K222" s="235"/>
      <c r="L222" s="240"/>
      <c r="M222" s="241"/>
      <c r="N222" s="242"/>
      <c r="O222" s="242"/>
      <c r="P222" s="242"/>
      <c r="Q222" s="242"/>
      <c r="R222" s="242"/>
      <c r="S222" s="242"/>
      <c r="T222" s="24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T222" s="244" t="s">
        <v>158</v>
      </c>
      <c r="AU222" s="244" t="s">
        <v>92</v>
      </c>
      <c r="AV222" s="13" t="s">
        <v>92</v>
      </c>
      <c r="AW222" s="13" t="s">
        <v>4</v>
      </c>
      <c r="AX222" s="13" t="s">
        <v>90</v>
      </c>
      <c r="AY222" s="244" t="s">
        <v>136</v>
      </c>
    </row>
    <row r="223" s="2" customFormat="1" ht="16.5" customHeight="1">
      <c r="A223" s="42"/>
      <c r="B223" s="43"/>
      <c r="C223" s="216" t="s">
        <v>398</v>
      </c>
      <c r="D223" s="216" t="s">
        <v>139</v>
      </c>
      <c r="E223" s="217" t="s">
        <v>914</v>
      </c>
      <c r="F223" s="218" t="s">
        <v>915</v>
      </c>
      <c r="G223" s="219" t="s">
        <v>200</v>
      </c>
      <c r="H223" s="220">
        <v>0.80000000000000004</v>
      </c>
      <c r="I223" s="221"/>
      <c r="J223" s="222">
        <f>ROUND(I223*H223,2)</f>
        <v>0</v>
      </c>
      <c r="K223" s="218" t="s">
        <v>240</v>
      </c>
      <c r="L223" s="48"/>
      <c r="M223" s="223" t="s">
        <v>44</v>
      </c>
      <c r="N223" s="224" t="s">
        <v>53</v>
      </c>
      <c r="O223" s="88"/>
      <c r="P223" s="225">
        <f>O223*H223</f>
        <v>0</v>
      </c>
      <c r="Q223" s="225">
        <v>0</v>
      </c>
      <c r="R223" s="225">
        <f>Q223*H223</f>
        <v>0</v>
      </c>
      <c r="S223" s="225">
        <v>1.76</v>
      </c>
      <c r="T223" s="226">
        <f>S223*H223</f>
        <v>1.4080000000000001</v>
      </c>
      <c r="U223" s="42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R223" s="227" t="s">
        <v>154</v>
      </c>
      <c r="AT223" s="227" t="s">
        <v>139</v>
      </c>
      <c r="AU223" s="227" t="s">
        <v>92</v>
      </c>
      <c r="AY223" s="20" t="s">
        <v>136</v>
      </c>
      <c r="BE223" s="228">
        <f>IF(N223="základní",J223,0)</f>
        <v>0</v>
      </c>
      <c r="BF223" s="228">
        <f>IF(N223="snížená",J223,0)</f>
        <v>0</v>
      </c>
      <c r="BG223" s="228">
        <f>IF(N223="zákl. přenesená",J223,0)</f>
        <v>0</v>
      </c>
      <c r="BH223" s="228">
        <f>IF(N223="sníž. přenesená",J223,0)</f>
        <v>0</v>
      </c>
      <c r="BI223" s="228">
        <f>IF(N223="nulová",J223,0)</f>
        <v>0</v>
      </c>
      <c r="BJ223" s="20" t="s">
        <v>90</v>
      </c>
      <c r="BK223" s="228">
        <f>ROUND(I223*H223,2)</f>
        <v>0</v>
      </c>
      <c r="BL223" s="20" t="s">
        <v>154</v>
      </c>
      <c r="BM223" s="227" t="s">
        <v>916</v>
      </c>
    </row>
    <row r="224" s="2" customFormat="1">
      <c r="A224" s="42"/>
      <c r="B224" s="43"/>
      <c r="C224" s="44"/>
      <c r="D224" s="251" t="s">
        <v>242</v>
      </c>
      <c r="E224" s="44"/>
      <c r="F224" s="252" t="s">
        <v>917</v>
      </c>
      <c r="G224" s="44"/>
      <c r="H224" s="44"/>
      <c r="I224" s="231"/>
      <c r="J224" s="44"/>
      <c r="K224" s="44"/>
      <c r="L224" s="48"/>
      <c r="M224" s="232"/>
      <c r="N224" s="233"/>
      <c r="O224" s="88"/>
      <c r="P224" s="88"/>
      <c r="Q224" s="88"/>
      <c r="R224" s="88"/>
      <c r="S224" s="88"/>
      <c r="T224" s="89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T224" s="20" t="s">
        <v>242</v>
      </c>
      <c r="AU224" s="20" t="s">
        <v>92</v>
      </c>
    </row>
    <row r="225" s="13" customFormat="1">
      <c r="A225" s="13"/>
      <c r="B225" s="234"/>
      <c r="C225" s="235"/>
      <c r="D225" s="229" t="s">
        <v>158</v>
      </c>
      <c r="E225" s="236" t="s">
        <v>44</v>
      </c>
      <c r="F225" s="237" t="s">
        <v>918</v>
      </c>
      <c r="G225" s="235"/>
      <c r="H225" s="238">
        <v>0.80000000000000004</v>
      </c>
      <c r="I225" s="239"/>
      <c r="J225" s="235"/>
      <c r="K225" s="235"/>
      <c r="L225" s="240"/>
      <c r="M225" s="241"/>
      <c r="N225" s="242"/>
      <c r="O225" s="242"/>
      <c r="P225" s="242"/>
      <c r="Q225" s="242"/>
      <c r="R225" s="242"/>
      <c r="S225" s="242"/>
      <c r="T225" s="24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T225" s="244" t="s">
        <v>158</v>
      </c>
      <c r="AU225" s="244" t="s">
        <v>92</v>
      </c>
      <c r="AV225" s="13" t="s">
        <v>92</v>
      </c>
      <c r="AW225" s="13" t="s">
        <v>42</v>
      </c>
      <c r="AX225" s="13" t="s">
        <v>90</v>
      </c>
      <c r="AY225" s="244" t="s">
        <v>136</v>
      </c>
    </row>
    <row r="226" s="2" customFormat="1">
      <c r="A226" s="42"/>
      <c r="B226" s="43"/>
      <c r="C226" s="44"/>
      <c r="D226" s="229" t="s">
        <v>245</v>
      </c>
      <c r="E226" s="44"/>
      <c r="F226" s="253" t="s">
        <v>338</v>
      </c>
      <c r="G226" s="44"/>
      <c r="H226" s="44"/>
      <c r="I226" s="44"/>
      <c r="J226" s="44"/>
      <c r="K226" s="44"/>
      <c r="L226" s="48"/>
      <c r="M226" s="232"/>
      <c r="N226" s="233"/>
      <c r="O226" s="88"/>
      <c r="P226" s="88"/>
      <c r="Q226" s="88"/>
      <c r="R226" s="88"/>
      <c r="S226" s="88"/>
      <c r="T226" s="89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U226" s="20" t="s">
        <v>92</v>
      </c>
    </row>
    <row r="227" s="2" customFormat="1">
      <c r="A227" s="42"/>
      <c r="B227" s="43"/>
      <c r="C227" s="44"/>
      <c r="D227" s="229" t="s">
        <v>245</v>
      </c>
      <c r="E227" s="44"/>
      <c r="F227" s="254" t="s">
        <v>887</v>
      </c>
      <c r="G227" s="44"/>
      <c r="H227" s="255">
        <v>4.4160000000000004</v>
      </c>
      <c r="I227" s="44"/>
      <c r="J227" s="44"/>
      <c r="K227" s="44"/>
      <c r="L227" s="48"/>
      <c r="M227" s="232"/>
      <c r="N227" s="233"/>
      <c r="O227" s="88"/>
      <c r="P227" s="88"/>
      <c r="Q227" s="88"/>
      <c r="R227" s="88"/>
      <c r="S227" s="88"/>
      <c r="T227" s="89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U227" s="20" t="s">
        <v>92</v>
      </c>
    </row>
    <row r="228" s="2" customFormat="1">
      <c r="A228" s="42"/>
      <c r="B228" s="43"/>
      <c r="C228" s="44"/>
      <c r="D228" s="229" t="s">
        <v>245</v>
      </c>
      <c r="E228" s="44"/>
      <c r="F228" s="254" t="s">
        <v>247</v>
      </c>
      <c r="G228" s="44"/>
      <c r="H228" s="255">
        <v>4.4160000000000004</v>
      </c>
      <c r="I228" s="44"/>
      <c r="J228" s="44"/>
      <c r="K228" s="44"/>
      <c r="L228" s="48"/>
      <c r="M228" s="232"/>
      <c r="N228" s="233"/>
      <c r="O228" s="88"/>
      <c r="P228" s="88"/>
      <c r="Q228" s="88"/>
      <c r="R228" s="88"/>
      <c r="S228" s="88"/>
      <c r="T228" s="89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U228" s="20" t="s">
        <v>92</v>
      </c>
    </row>
    <row r="229" s="2" customFormat="1" ht="16.5" customHeight="1">
      <c r="A229" s="42"/>
      <c r="B229" s="43"/>
      <c r="C229" s="216" t="s">
        <v>403</v>
      </c>
      <c r="D229" s="216" t="s">
        <v>139</v>
      </c>
      <c r="E229" s="217" t="s">
        <v>754</v>
      </c>
      <c r="F229" s="218" t="s">
        <v>755</v>
      </c>
      <c r="G229" s="219" t="s">
        <v>463</v>
      </c>
      <c r="H229" s="220">
        <v>2</v>
      </c>
      <c r="I229" s="221"/>
      <c r="J229" s="222">
        <f>ROUND(I229*H229,2)</f>
        <v>0</v>
      </c>
      <c r="K229" s="218" t="s">
        <v>240</v>
      </c>
      <c r="L229" s="48"/>
      <c r="M229" s="223" t="s">
        <v>44</v>
      </c>
      <c r="N229" s="224" t="s">
        <v>53</v>
      </c>
      <c r="O229" s="88"/>
      <c r="P229" s="225">
        <f>O229*H229</f>
        <v>0</v>
      </c>
      <c r="Q229" s="225">
        <v>0.00050000000000000001</v>
      </c>
      <c r="R229" s="225">
        <f>Q229*H229</f>
        <v>0.001</v>
      </c>
      <c r="S229" s="225">
        <v>0</v>
      </c>
      <c r="T229" s="226">
        <f>S229*H229</f>
        <v>0</v>
      </c>
      <c r="U229" s="42"/>
      <c r="V229" s="42"/>
      <c r="W229" s="42"/>
      <c r="X229" s="42"/>
      <c r="Y229" s="42"/>
      <c r="Z229" s="42"/>
      <c r="AA229" s="42"/>
      <c r="AB229" s="42"/>
      <c r="AC229" s="42"/>
      <c r="AD229" s="42"/>
      <c r="AE229" s="42"/>
      <c r="AR229" s="227" t="s">
        <v>154</v>
      </c>
      <c r="AT229" s="227" t="s">
        <v>139</v>
      </c>
      <c r="AU229" s="227" t="s">
        <v>92</v>
      </c>
      <c r="AY229" s="20" t="s">
        <v>136</v>
      </c>
      <c r="BE229" s="228">
        <f>IF(N229="základní",J229,0)</f>
        <v>0</v>
      </c>
      <c r="BF229" s="228">
        <f>IF(N229="snížená",J229,0)</f>
        <v>0</v>
      </c>
      <c r="BG229" s="228">
        <f>IF(N229="zákl. přenesená",J229,0)</f>
        <v>0</v>
      </c>
      <c r="BH229" s="228">
        <f>IF(N229="sníž. přenesená",J229,0)</f>
        <v>0</v>
      </c>
      <c r="BI229" s="228">
        <f>IF(N229="nulová",J229,0)</f>
        <v>0</v>
      </c>
      <c r="BJ229" s="20" t="s">
        <v>90</v>
      </c>
      <c r="BK229" s="228">
        <f>ROUND(I229*H229,2)</f>
        <v>0</v>
      </c>
      <c r="BL229" s="20" t="s">
        <v>154</v>
      </c>
      <c r="BM229" s="227" t="s">
        <v>919</v>
      </c>
    </row>
    <row r="230" s="2" customFormat="1">
      <c r="A230" s="42"/>
      <c r="B230" s="43"/>
      <c r="C230" s="44"/>
      <c r="D230" s="251" t="s">
        <v>242</v>
      </c>
      <c r="E230" s="44"/>
      <c r="F230" s="252" t="s">
        <v>757</v>
      </c>
      <c r="G230" s="44"/>
      <c r="H230" s="44"/>
      <c r="I230" s="231"/>
      <c r="J230" s="44"/>
      <c r="K230" s="44"/>
      <c r="L230" s="48"/>
      <c r="M230" s="232"/>
      <c r="N230" s="233"/>
      <c r="O230" s="88"/>
      <c r="P230" s="88"/>
      <c r="Q230" s="88"/>
      <c r="R230" s="88"/>
      <c r="S230" s="88"/>
      <c r="T230" s="89"/>
      <c r="U230" s="42"/>
      <c r="V230" s="42"/>
      <c r="W230" s="42"/>
      <c r="X230" s="42"/>
      <c r="Y230" s="42"/>
      <c r="Z230" s="42"/>
      <c r="AA230" s="42"/>
      <c r="AB230" s="42"/>
      <c r="AC230" s="42"/>
      <c r="AD230" s="42"/>
      <c r="AE230" s="42"/>
      <c r="AT230" s="20" t="s">
        <v>242</v>
      </c>
      <c r="AU230" s="20" t="s">
        <v>92</v>
      </c>
    </row>
    <row r="231" s="13" customFormat="1">
      <c r="A231" s="13"/>
      <c r="B231" s="234"/>
      <c r="C231" s="235"/>
      <c r="D231" s="229" t="s">
        <v>158</v>
      </c>
      <c r="E231" s="236" t="s">
        <v>44</v>
      </c>
      <c r="F231" s="237" t="s">
        <v>92</v>
      </c>
      <c r="G231" s="235"/>
      <c r="H231" s="238">
        <v>2</v>
      </c>
      <c r="I231" s="239"/>
      <c r="J231" s="235"/>
      <c r="K231" s="235"/>
      <c r="L231" s="240"/>
      <c r="M231" s="241"/>
      <c r="N231" s="242"/>
      <c r="O231" s="242"/>
      <c r="P231" s="242"/>
      <c r="Q231" s="242"/>
      <c r="R231" s="242"/>
      <c r="S231" s="242"/>
      <c r="T231" s="24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T231" s="244" t="s">
        <v>158</v>
      </c>
      <c r="AU231" s="244" t="s">
        <v>92</v>
      </c>
      <c r="AV231" s="13" t="s">
        <v>92</v>
      </c>
      <c r="AW231" s="13" t="s">
        <v>42</v>
      </c>
      <c r="AX231" s="13" t="s">
        <v>90</v>
      </c>
      <c r="AY231" s="244" t="s">
        <v>136</v>
      </c>
    </row>
    <row r="232" s="2" customFormat="1" ht="24.15" customHeight="1">
      <c r="A232" s="42"/>
      <c r="B232" s="43"/>
      <c r="C232" s="216" t="s">
        <v>407</v>
      </c>
      <c r="D232" s="216" t="s">
        <v>139</v>
      </c>
      <c r="E232" s="217" t="s">
        <v>758</v>
      </c>
      <c r="F232" s="218" t="s">
        <v>759</v>
      </c>
      <c r="G232" s="219" t="s">
        <v>200</v>
      </c>
      <c r="H232" s="220">
        <v>1.671</v>
      </c>
      <c r="I232" s="221"/>
      <c r="J232" s="222">
        <f>ROUND(I232*H232,2)</f>
        <v>0</v>
      </c>
      <c r="K232" s="218" t="s">
        <v>240</v>
      </c>
      <c r="L232" s="48"/>
      <c r="M232" s="223" t="s">
        <v>44</v>
      </c>
      <c r="N232" s="224" t="s">
        <v>53</v>
      </c>
      <c r="O232" s="88"/>
      <c r="P232" s="225">
        <f>O232*H232</f>
        <v>0</v>
      </c>
      <c r="Q232" s="225">
        <v>0</v>
      </c>
      <c r="R232" s="225">
        <f>Q232*H232</f>
        <v>0</v>
      </c>
      <c r="S232" s="225">
        <v>0</v>
      </c>
      <c r="T232" s="226">
        <f>S232*H232</f>
        <v>0</v>
      </c>
      <c r="U232" s="42"/>
      <c r="V232" s="42"/>
      <c r="W232" s="42"/>
      <c r="X232" s="42"/>
      <c r="Y232" s="42"/>
      <c r="Z232" s="42"/>
      <c r="AA232" s="42"/>
      <c r="AB232" s="42"/>
      <c r="AC232" s="42"/>
      <c r="AD232" s="42"/>
      <c r="AE232" s="42"/>
      <c r="AR232" s="227" t="s">
        <v>154</v>
      </c>
      <c r="AT232" s="227" t="s">
        <v>139</v>
      </c>
      <c r="AU232" s="227" t="s">
        <v>92</v>
      </c>
      <c r="AY232" s="20" t="s">
        <v>136</v>
      </c>
      <c r="BE232" s="228">
        <f>IF(N232="základní",J232,0)</f>
        <v>0</v>
      </c>
      <c r="BF232" s="228">
        <f>IF(N232="snížená",J232,0)</f>
        <v>0</v>
      </c>
      <c r="BG232" s="228">
        <f>IF(N232="zákl. přenesená",J232,0)</f>
        <v>0</v>
      </c>
      <c r="BH232" s="228">
        <f>IF(N232="sníž. přenesená",J232,0)</f>
        <v>0</v>
      </c>
      <c r="BI232" s="228">
        <f>IF(N232="nulová",J232,0)</f>
        <v>0</v>
      </c>
      <c r="BJ232" s="20" t="s">
        <v>90</v>
      </c>
      <c r="BK232" s="228">
        <f>ROUND(I232*H232,2)</f>
        <v>0</v>
      </c>
      <c r="BL232" s="20" t="s">
        <v>154</v>
      </c>
      <c r="BM232" s="227" t="s">
        <v>920</v>
      </c>
    </row>
    <row r="233" s="2" customFormat="1">
      <c r="A233" s="42"/>
      <c r="B233" s="43"/>
      <c r="C233" s="44"/>
      <c r="D233" s="251" t="s">
        <v>242</v>
      </c>
      <c r="E233" s="44"/>
      <c r="F233" s="252" t="s">
        <v>761</v>
      </c>
      <c r="G233" s="44"/>
      <c r="H233" s="44"/>
      <c r="I233" s="231"/>
      <c r="J233" s="44"/>
      <c r="K233" s="44"/>
      <c r="L233" s="48"/>
      <c r="M233" s="232"/>
      <c r="N233" s="233"/>
      <c r="O233" s="88"/>
      <c r="P233" s="88"/>
      <c r="Q233" s="88"/>
      <c r="R233" s="88"/>
      <c r="S233" s="88"/>
      <c r="T233" s="89"/>
      <c r="U233" s="42"/>
      <c r="V233" s="42"/>
      <c r="W233" s="42"/>
      <c r="X233" s="42"/>
      <c r="Y233" s="42"/>
      <c r="Z233" s="42"/>
      <c r="AA233" s="42"/>
      <c r="AB233" s="42"/>
      <c r="AC233" s="42"/>
      <c r="AD233" s="42"/>
      <c r="AE233" s="42"/>
      <c r="AT233" s="20" t="s">
        <v>242</v>
      </c>
      <c r="AU233" s="20" t="s">
        <v>92</v>
      </c>
    </row>
    <row r="234" s="16" customFormat="1">
      <c r="A234" s="16"/>
      <c r="B234" s="292"/>
      <c r="C234" s="293"/>
      <c r="D234" s="229" t="s">
        <v>158</v>
      </c>
      <c r="E234" s="294" t="s">
        <v>44</v>
      </c>
      <c r="F234" s="295" t="s">
        <v>889</v>
      </c>
      <c r="G234" s="293"/>
      <c r="H234" s="294" t="s">
        <v>44</v>
      </c>
      <c r="I234" s="296"/>
      <c r="J234" s="293"/>
      <c r="K234" s="293"/>
      <c r="L234" s="297"/>
      <c r="M234" s="298"/>
      <c r="N234" s="299"/>
      <c r="O234" s="299"/>
      <c r="P234" s="299"/>
      <c r="Q234" s="299"/>
      <c r="R234" s="299"/>
      <c r="S234" s="299"/>
      <c r="T234" s="300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T234" s="301" t="s">
        <v>158</v>
      </c>
      <c r="AU234" s="301" t="s">
        <v>92</v>
      </c>
      <c r="AV234" s="16" t="s">
        <v>90</v>
      </c>
      <c r="AW234" s="16" t="s">
        <v>42</v>
      </c>
      <c r="AX234" s="16" t="s">
        <v>82</v>
      </c>
      <c r="AY234" s="301" t="s">
        <v>136</v>
      </c>
    </row>
    <row r="235" s="13" customFormat="1">
      <c r="A235" s="13"/>
      <c r="B235" s="234"/>
      <c r="C235" s="235"/>
      <c r="D235" s="229" t="s">
        <v>158</v>
      </c>
      <c r="E235" s="236" t="s">
        <v>44</v>
      </c>
      <c r="F235" s="237" t="s">
        <v>921</v>
      </c>
      <c r="G235" s="235"/>
      <c r="H235" s="238">
        <v>0.91300000000000003</v>
      </c>
      <c r="I235" s="239"/>
      <c r="J235" s="235"/>
      <c r="K235" s="235"/>
      <c r="L235" s="240"/>
      <c r="M235" s="241"/>
      <c r="N235" s="242"/>
      <c r="O235" s="242"/>
      <c r="P235" s="242"/>
      <c r="Q235" s="242"/>
      <c r="R235" s="242"/>
      <c r="S235" s="242"/>
      <c r="T235" s="24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T235" s="244" t="s">
        <v>158</v>
      </c>
      <c r="AU235" s="244" t="s">
        <v>92</v>
      </c>
      <c r="AV235" s="13" t="s">
        <v>92</v>
      </c>
      <c r="AW235" s="13" t="s">
        <v>42</v>
      </c>
      <c r="AX235" s="13" t="s">
        <v>82</v>
      </c>
      <c r="AY235" s="244" t="s">
        <v>136</v>
      </c>
    </row>
    <row r="236" s="16" customFormat="1">
      <c r="A236" s="16"/>
      <c r="B236" s="292"/>
      <c r="C236" s="293"/>
      <c r="D236" s="229" t="s">
        <v>158</v>
      </c>
      <c r="E236" s="294" t="s">
        <v>44</v>
      </c>
      <c r="F236" s="295" t="s">
        <v>891</v>
      </c>
      <c r="G236" s="293"/>
      <c r="H236" s="294" t="s">
        <v>44</v>
      </c>
      <c r="I236" s="296"/>
      <c r="J236" s="293"/>
      <c r="K236" s="293"/>
      <c r="L236" s="297"/>
      <c r="M236" s="298"/>
      <c r="N236" s="299"/>
      <c r="O236" s="299"/>
      <c r="P236" s="299"/>
      <c r="Q236" s="299"/>
      <c r="R236" s="299"/>
      <c r="S236" s="299"/>
      <c r="T236" s="300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T236" s="301" t="s">
        <v>158</v>
      </c>
      <c r="AU236" s="301" t="s">
        <v>92</v>
      </c>
      <c r="AV236" s="16" t="s">
        <v>90</v>
      </c>
      <c r="AW236" s="16" t="s">
        <v>42</v>
      </c>
      <c r="AX236" s="16" t="s">
        <v>82</v>
      </c>
      <c r="AY236" s="301" t="s">
        <v>136</v>
      </c>
    </row>
    <row r="237" s="13" customFormat="1">
      <c r="A237" s="13"/>
      <c r="B237" s="234"/>
      <c r="C237" s="235"/>
      <c r="D237" s="229" t="s">
        <v>158</v>
      </c>
      <c r="E237" s="236" t="s">
        <v>44</v>
      </c>
      <c r="F237" s="237" t="s">
        <v>922</v>
      </c>
      <c r="G237" s="235"/>
      <c r="H237" s="238">
        <v>0.75800000000000001</v>
      </c>
      <c r="I237" s="239"/>
      <c r="J237" s="235"/>
      <c r="K237" s="235"/>
      <c r="L237" s="240"/>
      <c r="M237" s="241"/>
      <c r="N237" s="242"/>
      <c r="O237" s="242"/>
      <c r="P237" s="242"/>
      <c r="Q237" s="242"/>
      <c r="R237" s="242"/>
      <c r="S237" s="242"/>
      <c r="T237" s="24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T237" s="244" t="s">
        <v>158</v>
      </c>
      <c r="AU237" s="244" t="s">
        <v>92</v>
      </c>
      <c r="AV237" s="13" t="s">
        <v>92</v>
      </c>
      <c r="AW237" s="13" t="s">
        <v>42</v>
      </c>
      <c r="AX237" s="13" t="s">
        <v>82</v>
      </c>
      <c r="AY237" s="244" t="s">
        <v>136</v>
      </c>
    </row>
    <row r="238" s="14" customFormat="1">
      <c r="A238" s="14"/>
      <c r="B238" s="256"/>
      <c r="C238" s="257"/>
      <c r="D238" s="229" t="s">
        <v>158</v>
      </c>
      <c r="E238" s="258" t="s">
        <v>44</v>
      </c>
      <c r="F238" s="259" t="s">
        <v>247</v>
      </c>
      <c r="G238" s="257"/>
      <c r="H238" s="260">
        <v>1.671</v>
      </c>
      <c r="I238" s="261"/>
      <c r="J238" s="257"/>
      <c r="K238" s="257"/>
      <c r="L238" s="262"/>
      <c r="M238" s="263"/>
      <c r="N238" s="264"/>
      <c r="O238" s="264"/>
      <c r="P238" s="264"/>
      <c r="Q238" s="264"/>
      <c r="R238" s="264"/>
      <c r="S238" s="264"/>
      <c r="T238" s="265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T238" s="266" t="s">
        <v>158</v>
      </c>
      <c r="AU238" s="266" t="s">
        <v>92</v>
      </c>
      <c r="AV238" s="14" t="s">
        <v>154</v>
      </c>
      <c r="AW238" s="14" t="s">
        <v>42</v>
      </c>
      <c r="AX238" s="14" t="s">
        <v>90</v>
      </c>
      <c r="AY238" s="266" t="s">
        <v>136</v>
      </c>
    </row>
    <row r="239" s="2" customFormat="1" ht="21.75" customHeight="1">
      <c r="A239" s="42"/>
      <c r="B239" s="43"/>
      <c r="C239" s="216" t="s">
        <v>412</v>
      </c>
      <c r="D239" s="216" t="s">
        <v>139</v>
      </c>
      <c r="E239" s="217" t="s">
        <v>768</v>
      </c>
      <c r="F239" s="218" t="s">
        <v>769</v>
      </c>
      <c r="G239" s="219" t="s">
        <v>220</v>
      </c>
      <c r="H239" s="220">
        <v>19.190000000000001</v>
      </c>
      <c r="I239" s="221"/>
      <c r="J239" s="222">
        <f>ROUND(I239*H239,2)</f>
        <v>0</v>
      </c>
      <c r="K239" s="218" t="s">
        <v>240</v>
      </c>
      <c r="L239" s="48"/>
      <c r="M239" s="223" t="s">
        <v>44</v>
      </c>
      <c r="N239" s="224" t="s">
        <v>53</v>
      </c>
      <c r="O239" s="88"/>
      <c r="P239" s="225">
        <f>O239*H239</f>
        <v>0</v>
      </c>
      <c r="Q239" s="225">
        <v>0.00545</v>
      </c>
      <c r="R239" s="225">
        <f>Q239*H239</f>
        <v>0.10458550000000001</v>
      </c>
      <c r="S239" s="225">
        <v>0</v>
      </c>
      <c r="T239" s="226">
        <f>S239*H239</f>
        <v>0</v>
      </c>
      <c r="U239" s="42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R239" s="227" t="s">
        <v>154</v>
      </c>
      <c r="AT239" s="227" t="s">
        <v>139</v>
      </c>
      <c r="AU239" s="227" t="s">
        <v>92</v>
      </c>
      <c r="AY239" s="20" t="s">
        <v>136</v>
      </c>
      <c r="BE239" s="228">
        <f>IF(N239="základní",J239,0)</f>
        <v>0</v>
      </c>
      <c r="BF239" s="228">
        <f>IF(N239="snížená",J239,0)</f>
        <v>0</v>
      </c>
      <c r="BG239" s="228">
        <f>IF(N239="zákl. přenesená",J239,0)</f>
        <v>0</v>
      </c>
      <c r="BH239" s="228">
        <f>IF(N239="sníž. přenesená",J239,0)</f>
        <v>0</v>
      </c>
      <c r="BI239" s="228">
        <f>IF(N239="nulová",J239,0)</f>
        <v>0</v>
      </c>
      <c r="BJ239" s="20" t="s">
        <v>90</v>
      </c>
      <c r="BK239" s="228">
        <f>ROUND(I239*H239,2)</f>
        <v>0</v>
      </c>
      <c r="BL239" s="20" t="s">
        <v>154</v>
      </c>
      <c r="BM239" s="227" t="s">
        <v>923</v>
      </c>
    </row>
    <row r="240" s="2" customFormat="1">
      <c r="A240" s="42"/>
      <c r="B240" s="43"/>
      <c r="C240" s="44"/>
      <c r="D240" s="251" t="s">
        <v>242</v>
      </c>
      <c r="E240" s="44"/>
      <c r="F240" s="252" t="s">
        <v>771</v>
      </c>
      <c r="G240" s="44"/>
      <c r="H240" s="44"/>
      <c r="I240" s="231"/>
      <c r="J240" s="44"/>
      <c r="K240" s="44"/>
      <c r="L240" s="48"/>
      <c r="M240" s="232"/>
      <c r="N240" s="233"/>
      <c r="O240" s="88"/>
      <c r="P240" s="88"/>
      <c r="Q240" s="88"/>
      <c r="R240" s="88"/>
      <c r="S240" s="88"/>
      <c r="T240" s="89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T240" s="20" t="s">
        <v>242</v>
      </c>
      <c r="AU240" s="20" t="s">
        <v>92</v>
      </c>
    </row>
    <row r="241" s="16" customFormat="1">
      <c r="A241" s="16"/>
      <c r="B241" s="292"/>
      <c r="C241" s="293"/>
      <c r="D241" s="229" t="s">
        <v>158</v>
      </c>
      <c r="E241" s="294" t="s">
        <v>44</v>
      </c>
      <c r="F241" s="295" t="s">
        <v>889</v>
      </c>
      <c r="G241" s="293"/>
      <c r="H241" s="294" t="s">
        <v>44</v>
      </c>
      <c r="I241" s="296"/>
      <c r="J241" s="293"/>
      <c r="K241" s="293"/>
      <c r="L241" s="297"/>
      <c r="M241" s="298"/>
      <c r="N241" s="299"/>
      <c r="O241" s="299"/>
      <c r="P241" s="299"/>
      <c r="Q241" s="299"/>
      <c r="R241" s="299"/>
      <c r="S241" s="299"/>
      <c r="T241" s="300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T241" s="301" t="s">
        <v>158</v>
      </c>
      <c r="AU241" s="301" t="s">
        <v>92</v>
      </c>
      <c r="AV241" s="16" t="s">
        <v>90</v>
      </c>
      <c r="AW241" s="16" t="s">
        <v>42</v>
      </c>
      <c r="AX241" s="16" t="s">
        <v>82</v>
      </c>
      <c r="AY241" s="301" t="s">
        <v>136</v>
      </c>
    </row>
    <row r="242" s="13" customFormat="1">
      <c r="A242" s="13"/>
      <c r="B242" s="234"/>
      <c r="C242" s="235"/>
      <c r="D242" s="229" t="s">
        <v>158</v>
      </c>
      <c r="E242" s="236" t="s">
        <v>44</v>
      </c>
      <c r="F242" s="237" t="s">
        <v>924</v>
      </c>
      <c r="G242" s="235"/>
      <c r="H242" s="238">
        <v>6.4690000000000003</v>
      </c>
      <c r="I242" s="239"/>
      <c r="J242" s="235"/>
      <c r="K242" s="235"/>
      <c r="L242" s="240"/>
      <c r="M242" s="241"/>
      <c r="N242" s="242"/>
      <c r="O242" s="242"/>
      <c r="P242" s="242"/>
      <c r="Q242" s="242"/>
      <c r="R242" s="242"/>
      <c r="S242" s="242"/>
      <c r="T242" s="24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T242" s="244" t="s">
        <v>158</v>
      </c>
      <c r="AU242" s="244" t="s">
        <v>92</v>
      </c>
      <c r="AV242" s="13" t="s">
        <v>92</v>
      </c>
      <c r="AW242" s="13" t="s">
        <v>42</v>
      </c>
      <c r="AX242" s="13" t="s">
        <v>82</v>
      </c>
      <c r="AY242" s="244" t="s">
        <v>136</v>
      </c>
    </row>
    <row r="243" s="13" customFormat="1">
      <c r="A243" s="13"/>
      <c r="B243" s="234"/>
      <c r="C243" s="235"/>
      <c r="D243" s="229" t="s">
        <v>158</v>
      </c>
      <c r="E243" s="236" t="s">
        <v>44</v>
      </c>
      <c r="F243" s="237" t="s">
        <v>925</v>
      </c>
      <c r="G243" s="235"/>
      <c r="H243" s="238">
        <v>4.1589999999999998</v>
      </c>
      <c r="I243" s="239"/>
      <c r="J243" s="235"/>
      <c r="K243" s="235"/>
      <c r="L243" s="240"/>
      <c r="M243" s="241"/>
      <c r="N243" s="242"/>
      <c r="O243" s="242"/>
      <c r="P243" s="242"/>
      <c r="Q243" s="242"/>
      <c r="R243" s="242"/>
      <c r="S243" s="242"/>
      <c r="T243" s="24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T243" s="244" t="s">
        <v>158</v>
      </c>
      <c r="AU243" s="244" t="s">
        <v>92</v>
      </c>
      <c r="AV243" s="13" t="s">
        <v>92</v>
      </c>
      <c r="AW243" s="13" t="s">
        <v>42</v>
      </c>
      <c r="AX243" s="13" t="s">
        <v>82</v>
      </c>
      <c r="AY243" s="244" t="s">
        <v>136</v>
      </c>
    </row>
    <row r="244" s="16" customFormat="1">
      <c r="A244" s="16"/>
      <c r="B244" s="292"/>
      <c r="C244" s="293"/>
      <c r="D244" s="229" t="s">
        <v>158</v>
      </c>
      <c r="E244" s="294" t="s">
        <v>44</v>
      </c>
      <c r="F244" s="295" t="s">
        <v>891</v>
      </c>
      <c r="G244" s="293"/>
      <c r="H244" s="294" t="s">
        <v>44</v>
      </c>
      <c r="I244" s="296"/>
      <c r="J244" s="293"/>
      <c r="K244" s="293"/>
      <c r="L244" s="297"/>
      <c r="M244" s="298"/>
      <c r="N244" s="299"/>
      <c r="O244" s="299"/>
      <c r="P244" s="299"/>
      <c r="Q244" s="299"/>
      <c r="R244" s="299"/>
      <c r="S244" s="299"/>
      <c r="T244" s="300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T244" s="301" t="s">
        <v>158</v>
      </c>
      <c r="AU244" s="301" t="s">
        <v>92</v>
      </c>
      <c r="AV244" s="16" t="s">
        <v>90</v>
      </c>
      <c r="AW244" s="16" t="s">
        <v>42</v>
      </c>
      <c r="AX244" s="16" t="s">
        <v>82</v>
      </c>
      <c r="AY244" s="301" t="s">
        <v>136</v>
      </c>
    </row>
    <row r="245" s="13" customFormat="1">
      <c r="A245" s="13"/>
      <c r="B245" s="234"/>
      <c r="C245" s="235"/>
      <c r="D245" s="229" t="s">
        <v>158</v>
      </c>
      <c r="E245" s="236" t="s">
        <v>44</v>
      </c>
      <c r="F245" s="237" t="s">
        <v>926</v>
      </c>
      <c r="G245" s="235"/>
      <c r="H245" s="238">
        <v>5.2619999999999996</v>
      </c>
      <c r="I245" s="239"/>
      <c r="J245" s="235"/>
      <c r="K245" s="235"/>
      <c r="L245" s="240"/>
      <c r="M245" s="241"/>
      <c r="N245" s="242"/>
      <c r="O245" s="242"/>
      <c r="P245" s="242"/>
      <c r="Q245" s="242"/>
      <c r="R245" s="242"/>
      <c r="S245" s="242"/>
      <c r="T245" s="24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T245" s="244" t="s">
        <v>158</v>
      </c>
      <c r="AU245" s="244" t="s">
        <v>92</v>
      </c>
      <c r="AV245" s="13" t="s">
        <v>92</v>
      </c>
      <c r="AW245" s="13" t="s">
        <v>42</v>
      </c>
      <c r="AX245" s="13" t="s">
        <v>82</v>
      </c>
      <c r="AY245" s="244" t="s">
        <v>136</v>
      </c>
    </row>
    <row r="246" s="13" customFormat="1">
      <c r="A246" s="13"/>
      <c r="B246" s="234"/>
      <c r="C246" s="235"/>
      <c r="D246" s="229" t="s">
        <v>158</v>
      </c>
      <c r="E246" s="236" t="s">
        <v>44</v>
      </c>
      <c r="F246" s="237" t="s">
        <v>927</v>
      </c>
      <c r="G246" s="235"/>
      <c r="H246" s="238">
        <v>3.2999999999999998</v>
      </c>
      <c r="I246" s="239"/>
      <c r="J246" s="235"/>
      <c r="K246" s="235"/>
      <c r="L246" s="240"/>
      <c r="M246" s="241"/>
      <c r="N246" s="242"/>
      <c r="O246" s="242"/>
      <c r="P246" s="242"/>
      <c r="Q246" s="242"/>
      <c r="R246" s="242"/>
      <c r="S246" s="242"/>
      <c r="T246" s="24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T246" s="244" t="s">
        <v>158</v>
      </c>
      <c r="AU246" s="244" t="s">
        <v>92</v>
      </c>
      <c r="AV246" s="13" t="s">
        <v>92</v>
      </c>
      <c r="AW246" s="13" t="s">
        <v>42</v>
      </c>
      <c r="AX246" s="13" t="s">
        <v>82</v>
      </c>
      <c r="AY246" s="244" t="s">
        <v>136</v>
      </c>
    </row>
    <row r="247" s="14" customFormat="1">
      <c r="A247" s="14"/>
      <c r="B247" s="256"/>
      <c r="C247" s="257"/>
      <c r="D247" s="229" t="s">
        <v>158</v>
      </c>
      <c r="E247" s="258" t="s">
        <v>44</v>
      </c>
      <c r="F247" s="259" t="s">
        <v>247</v>
      </c>
      <c r="G247" s="257"/>
      <c r="H247" s="260">
        <v>19.190000000000001</v>
      </c>
      <c r="I247" s="261"/>
      <c r="J247" s="257"/>
      <c r="K247" s="257"/>
      <c r="L247" s="262"/>
      <c r="M247" s="263"/>
      <c r="N247" s="264"/>
      <c r="O247" s="264"/>
      <c r="P247" s="264"/>
      <c r="Q247" s="264"/>
      <c r="R247" s="264"/>
      <c r="S247" s="264"/>
      <c r="T247" s="265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T247" s="266" t="s">
        <v>158</v>
      </c>
      <c r="AU247" s="266" t="s">
        <v>92</v>
      </c>
      <c r="AV247" s="14" t="s">
        <v>154</v>
      </c>
      <c r="AW247" s="14" t="s">
        <v>42</v>
      </c>
      <c r="AX247" s="14" t="s">
        <v>90</v>
      </c>
      <c r="AY247" s="266" t="s">
        <v>136</v>
      </c>
    </row>
    <row r="248" s="2" customFormat="1" ht="24.15" customHeight="1">
      <c r="A248" s="42"/>
      <c r="B248" s="43"/>
      <c r="C248" s="216" t="s">
        <v>417</v>
      </c>
      <c r="D248" s="216" t="s">
        <v>139</v>
      </c>
      <c r="E248" s="217" t="s">
        <v>777</v>
      </c>
      <c r="F248" s="218" t="s">
        <v>778</v>
      </c>
      <c r="G248" s="219" t="s">
        <v>220</v>
      </c>
      <c r="H248" s="220">
        <v>19.190000000000001</v>
      </c>
      <c r="I248" s="221"/>
      <c r="J248" s="222">
        <f>ROUND(I248*H248,2)</f>
        <v>0</v>
      </c>
      <c r="K248" s="218" t="s">
        <v>240</v>
      </c>
      <c r="L248" s="48"/>
      <c r="M248" s="223" t="s">
        <v>44</v>
      </c>
      <c r="N248" s="224" t="s">
        <v>53</v>
      </c>
      <c r="O248" s="88"/>
      <c r="P248" s="225">
        <f>O248*H248</f>
        <v>0</v>
      </c>
      <c r="Q248" s="225">
        <v>0</v>
      </c>
      <c r="R248" s="225">
        <f>Q248*H248</f>
        <v>0</v>
      </c>
      <c r="S248" s="225">
        <v>0</v>
      </c>
      <c r="T248" s="226">
        <f>S248*H248</f>
        <v>0</v>
      </c>
      <c r="U248" s="42"/>
      <c r="V248" s="42"/>
      <c r="W248" s="42"/>
      <c r="X248" s="42"/>
      <c r="Y248" s="42"/>
      <c r="Z248" s="42"/>
      <c r="AA248" s="42"/>
      <c r="AB248" s="42"/>
      <c r="AC248" s="42"/>
      <c r="AD248" s="42"/>
      <c r="AE248" s="42"/>
      <c r="AR248" s="227" t="s">
        <v>154</v>
      </c>
      <c r="AT248" s="227" t="s">
        <v>139</v>
      </c>
      <c r="AU248" s="227" t="s">
        <v>92</v>
      </c>
      <c r="AY248" s="20" t="s">
        <v>136</v>
      </c>
      <c r="BE248" s="228">
        <f>IF(N248="základní",J248,0)</f>
        <v>0</v>
      </c>
      <c r="BF248" s="228">
        <f>IF(N248="snížená",J248,0)</f>
        <v>0</v>
      </c>
      <c r="BG248" s="228">
        <f>IF(N248="zákl. přenesená",J248,0)</f>
        <v>0</v>
      </c>
      <c r="BH248" s="228">
        <f>IF(N248="sníž. přenesená",J248,0)</f>
        <v>0</v>
      </c>
      <c r="BI248" s="228">
        <f>IF(N248="nulová",J248,0)</f>
        <v>0</v>
      </c>
      <c r="BJ248" s="20" t="s">
        <v>90</v>
      </c>
      <c r="BK248" s="228">
        <f>ROUND(I248*H248,2)</f>
        <v>0</v>
      </c>
      <c r="BL248" s="20" t="s">
        <v>154</v>
      </c>
      <c r="BM248" s="227" t="s">
        <v>928</v>
      </c>
    </row>
    <row r="249" s="2" customFormat="1">
      <c r="A249" s="42"/>
      <c r="B249" s="43"/>
      <c r="C249" s="44"/>
      <c r="D249" s="251" t="s">
        <v>242</v>
      </c>
      <c r="E249" s="44"/>
      <c r="F249" s="252" t="s">
        <v>780</v>
      </c>
      <c r="G249" s="44"/>
      <c r="H249" s="44"/>
      <c r="I249" s="231"/>
      <c r="J249" s="44"/>
      <c r="K249" s="44"/>
      <c r="L249" s="48"/>
      <c r="M249" s="232"/>
      <c r="N249" s="233"/>
      <c r="O249" s="88"/>
      <c r="P249" s="88"/>
      <c r="Q249" s="88"/>
      <c r="R249" s="88"/>
      <c r="S249" s="88"/>
      <c r="T249" s="89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T249" s="20" t="s">
        <v>242</v>
      </c>
      <c r="AU249" s="20" t="s">
        <v>92</v>
      </c>
    </row>
    <row r="250" s="16" customFormat="1">
      <c r="A250" s="16"/>
      <c r="B250" s="292"/>
      <c r="C250" s="293"/>
      <c r="D250" s="229" t="s">
        <v>158</v>
      </c>
      <c r="E250" s="294" t="s">
        <v>44</v>
      </c>
      <c r="F250" s="295" t="s">
        <v>889</v>
      </c>
      <c r="G250" s="293"/>
      <c r="H250" s="294" t="s">
        <v>44</v>
      </c>
      <c r="I250" s="296"/>
      <c r="J250" s="293"/>
      <c r="K250" s="293"/>
      <c r="L250" s="297"/>
      <c r="M250" s="298"/>
      <c r="N250" s="299"/>
      <c r="O250" s="299"/>
      <c r="P250" s="299"/>
      <c r="Q250" s="299"/>
      <c r="R250" s="299"/>
      <c r="S250" s="299"/>
      <c r="T250" s="300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T250" s="301" t="s">
        <v>158</v>
      </c>
      <c r="AU250" s="301" t="s">
        <v>92</v>
      </c>
      <c r="AV250" s="16" t="s">
        <v>90</v>
      </c>
      <c r="AW250" s="16" t="s">
        <v>42</v>
      </c>
      <c r="AX250" s="16" t="s">
        <v>82</v>
      </c>
      <c r="AY250" s="301" t="s">
        <v>136</v>
      </c>
    </row>
    <row r="251" s="13" customFormat="1">
      <c r="A251" s="13"/>
      <c r="B251" s="234"/>
      <c r="C251" s="235"/>
      <c r="D251" s="229" t="s">
        <v>158</v>
      </c>
      <c r="E251" s="236" t="s">
        <v>44</v>
      </c>
      <c r="F251" s="237" t="s">
        <v>924</v>
      </c>
      <c r="G251" s="235"/>
      <c r="H251" s="238">
        <v>6.4690000000000003</v>
      </c>
      <c r="I251" s="239"/>
      <c r="J251" s="235"/>
      <c r="K251" s="235"/>
      <c r="L251" s="240"/>
      <c r="M251" s="241"/>
      <c r="N251" s="242"/>
      <c r="O251" s="242"/>
      <c r="P251" s="242"/>
      <c r="Q251" s="242"/>
      <c r="R251" s="242"/>
      <c r="S251" s="242"/>
      <c r="T251" s="24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T251" s="244" t="s">
        <v>158</v>
      </c>
      <c r="AU251" s="244" t="s">
        <v>92</v>
      </c>
      <c r="AV251" s="13" t="s">
        <v>92</v>
      </c>
      <c r="AW251" s="13" t="s">
        <v>42</v>
      </c>
      <c r="AX251" s="13" t="s">
        <v>82</v>
      </c>
      <c r="AY251" s="244" t="s">
        <v>136</v>
      </c>
    </row>
    <row r="252" s="13" customFormat="1">
      <c r="A252" s="13"/>
      <c r="B252" s="234"/>
      <c r="C252" s="235"/>
      <c r="D252" s="229" t="s">
        <v>158</v>
      </c>
      <c r="E252" s="236" t="s">
        <v>44</v>
      </c>
      <c r="F252" s="237" t="s">
        <v>925</v>
      </c>
      <c r="G252" s="235"/>
      <c r="H252" s="238">
        <v>4.1589999999999998</v>
      </c>
      <c r="I252" s="239"/>
      <c r="J252" s="235"/>
      <c r="K252" s="235"/>
      <c r="L252" s="240"/>
      <c r="M252" s="241"/>
      <c r="N252" s="242"/>
      <c r="O252" s="242"/>
      <c r="P252" s="242"/>
      <c r="Q252" s="242"/>
      <c r="R252" s="242"/>
      <c r="S252" s="242"/>
      <c r="T252" s="24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T252" s="244" t="s">
        <v>158</v>
      </c>
      <c r="AU252" s="244" t="s">
        <v>92</v>
      </c>
      <c r="AV252" s="13" t="s">
        <v>92</v>
      </c>
      <c r="AW252" s="13" t="s">
        <v>42</v>
      </c>
      <c r="AX252" s="13" t="s">
        <v>82</v>
      </c>
      <c r="AY252" s="244" t="s">
        <v>136</v>
      </c>
    </row>
    <row r="253" s="16" customFormat="1">
      <c r="A253" s="16"/>
      <c r="B253" s="292"/>
      <c r="C253" s="293"/>
      <c r="D253" s="229" t="s">
        <v>158</v>
      </c>
      <c r="E253" s="294" t="s">
        <v>44</v>
      </c>
      <c r="F253" s="295" t="s">
        <v>891</v>
      </c>
      <c r="G253" s="293"/>
      <c r="H253" s="294" t="s">
        <v>44</v>
      </c>
      <c r="I253" s="296"/>
      <c r="J253" s="293"/>
      <c r="K253" s="293"/>
      <c r="L253" s="297"/>
      <c r="M253" s="298"/>
      <c r="N253" s="299"/>
      <c r="O253" s="299"/>
      <c r="P253" s="299"/>
      <c r="Q253" s="299"/>
      <c r="R253" s="299"/>
      <c r="S253" s="299"/>
      <c r="T253" s="300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T253" s="301" t="s">
        <v>158</v>
      </c>
      <c r="AU253" s="301" t="s">
        <v>92</v>
      </c>
      <c r="AV253" s="16" t="s">
        <v>90</v>
      </c>
      <c r="AW253" s="16" t="s">
        <v>42</v>
      </c>
      <c r="AX253" s="16" t="s">
        <v>82</v>
      </c>
      <c r="AY253" s="301" t="s">
        <v>136</v>
      </c>
    </row>
    <row r="254" s="13" customFormat="1">
      <c r="A254" s="13"/>
      <c r="B254" s="234"/>
      <c r="C254" s="235"/>
      <c r="D254" s="229" t="s">
        <v>158</v>
      </c>
      <c r="E254" s="236" t="s">
        <v>44</v>
      </c>
      <c r="F254" s="237" t="s">
        <v>926</v>
      </c>
      <c r="G254" s="235"/>
      <c r="H254" s="238">
        <v>5.2619999999999996</v>
      </c>
      <c r="I254" s="239"/>
      <c r="J254" s="235"/>
      <c r="K254" s="235"/>
      <c r="L254" s="240"/>
      <c r="M254" s="241"/>
      <c r="N254" s="242"/>
      <c r="O254" s="242"/>
      <c r="P254" s="242"/>
      <c r="Q254" s="242"/>
      <c r="R254" s="242"/>
      <c r="S254" s="242"/>
      <c r="T254" s="24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T254" s="244" t="s">
        <v>158</v>
      </c>
      <c r="AU254" s="244" t="s">
        <v>92</v>
      </c>
      <c r="AV254" s="13" t="s">
        <v>92</v>
      </c>
      <c r="AW254" s="13" t="s">
        <v>42</v>
      </c>
      <c r="AX254" s="13" t="s">
        <v>82</v>
      </c>
      <c r="AY254" s="244" t="s">
        <v>136</v>
      </c>
    </row>
    <row r="255" s="13" customFormat="1">
      <c r="A255" s="13"/>
      <c r="B255" s="234"/>
      <c r="C255" s="235"/>
      <c r="D255" s="229" t="s">
        <v>158</v>
      </c>
      <c r="E255" s="236" t="s">
        <v>44</v>
      </c>
      <c r="F255" s="237" t="s">
        <v>927</v>
      </c>
      <c r="G255" s="235"/>
      <c r="H255" s="238">
        <v>3.2999999999999998</v>
      </c>
      <c r="I255" s="239"/>
      <c r="J255" s="235"/>
      <c r="K255" s="235"/>
      <c r="L255" s="240"/>
      <c r="M255" s="241"/>
      <c r="N255" s="242"/>
      <c r="O255" s="242"/>
      <c r="P255" s="242"/>
      <c r="Q255" s="242"/>
      <c r="R255" s="242"/>
      <c r="S255" s="242"/>
      <c r="T255" s="24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T255" s="244" t="s">
        <v>158</v>
      </c>
      <c r="AU255" s="244" t="s">
        <v>92</v>
      </c>
      <c r="AV255" s="13" t="s">
        <v>92</v>
      </c>
      <c r="AW255" s="13" t="s">
        <v>42</v>
      </c>
      <c r="AX255" s="13" t="s">
        <v>82</v>
      </c>
      <c r="AY255" s="244" t="s">
        <v>136</v>
      </c>
    </row>
    <row r="256" s="14" customFormat="1">
      <c r="A256" s="14"/>
      <c r="B256" s="256"/>
      <c r="C256" s="257"/>
      <c r="D256" s="229" t="s">
        <v>158</v>
      </c>
      <c r="E256" s="258" t="s">
        <v>44</v>
      </c>
      <c r="F256" s="259" t="s">
        <v>247</v>
      </c>
      <c r="G256" s="257"/>
      <c r="H256" s="260">
        <v>19.190000000000001</v>
      </c>
      <c r="I256" s="261"/>
      <c r="J256" s="257"/>
      <c r="K256" s="257"/>
      <c r="L256" s="262"/>
      <c r="M256" s="263"/>
      <c r="N256" s="264"/>
      <c r="O256" s="264"/>
      <c r="P256" s="264"/>
      <c r="Q256" s="264"/>
      <c r="R256" s="264"/>
      <c r="S256" s="264"/>
      <c r="T256" s="265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T256" s="266" t="s">
        <v>158</v>
      </c>
      <c r="AU256" s="266" t="s">
        <v>92</v>
      </c>
      <c r="AV256" s="14" t="s">
        <v>154</v>
      </c>
      <c r="AW256" s="14" t="s">
        <v>42</v>
      </c>
      <c r="AX256" s="14" t="s">
        <v>90</v>
      </c>
      <c r="AY256" s="266" t="s">
        <v>136</v>
      </c>
    </row>
    <row r="257" s="2" customFormat="1" ht="16.5" customHeight="1">
      <c r="A257" s="42"/>
      <c r="B257" s="43"/>
      <c r="C257" s="216" t="s">
        <v>423</v>
      </c>
      <c r="D257" s="216" t="s">
        <v>139</v>
      </c>
      <c r="E257" s="217" t="s">
        <v>786</v>
      </c>
      <c r="F257" s="218" t="s">
        <v>787</v>
      </c>
      <c r="G257" s="219" t="s">
        <v>322</v>
      </c>
      <c r="H257" s="220">
        <v>0.20699999999999999</v>
      </c>
      <c r="I257" s="221"/>
      <c r="J257" s="222">
        <f>ROUND(I257*H257,2)</f>
        <v>0</v>
      </c>
      <c r="K257" s="218" t="s">
        <v>240</v>
      </c>
      <c r="L257" s="48"/>
      <c r="M257" s="223" t="s">
        <v>44</v>
      </c>
      <c r="N257" s="224" t="s">
        <v>53</v>
      </c>
      <c r="O257" s="88"/>
      <c r="P257" s="225">
        <f>O257*H257</f>
        <v>0</v>
      </c>
      <c r="Q257" s="225">
        <v>0.99734999999999996</v>
      </c>
      <c r="R257" s="225">
        <f>Q257*H257</f>
        <v>0.20645144999999998</v>
      </c>
      <c r="S257" s="225">
        <v>0</v>
      </c>
      <c r="T257" s="226">
        <f>S257*H257</f>
        <v>0</v>
      </c>
      <c r="U257" s="42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R257" s="227" t="s">
        <v>154</v>
      </c>
      <c r="AT257" s="227" t="s">
        <v>139</v>
      </c>
      <c r="AU257" s="227" t="s">
        <v>92</v>
      </c>
      <c r="AY257" s="20" t="s">
        <v>136</v>
      </c>
      <c r="BE257" s="228">
        <f>IF(N257="základní",J257,0)</f>
        <v>0</v>
      </c>
      <c r="BF257" s="228">
        <f>IF(N257="snížená",J257,0)</f>
        <v>0</v>
      </c>
      <c r="BG257" s="228">
        <f>IF(N257="zákl. přenesená",J257,0)</f>
        <v>0</v>
      </c>
      <c r="BH257" s="228">
        <f>IF(N257="sníž. přenesená",J257,0)</f>
        <v>0</v>
      </c>
      <c r="BI257" s="228">
        <f>IF(N257="nulová",J257,0)</f>
        <v>0</v>
      </c>
      <c r="BJ257" s="20" t="s">
        <v>90</v>
      </c>
      <c r="BK257" s="228">
        <f>ROUND(I257*H257,2)</f>
        <v>0</v>
      </c>
      <c r="BL257" s="20" t="s">
        <v>154</v>
      </c>
      <c r="BM257" s="227" t="s">
        <v>929</v>
      </c>
    </row>
    <row r="258" s="2" customFormat="1">
      <c r="A258" s="42"/>
      <c r="B258" s="43"/>
      <c r="C258" s="44"/>
      <c r="D258" s="251" t="s">
        <v>242</v>
      </c>
      <c r="E258" s="44"/>
      <c r="F258" s="252" t="s">
        <v>789</v>
      </c>
      <c r="G258" s="44"/>
      <c r="H258" s="44"/>
      <c r="I258" s="231"/>
      <c r="J258" s="44"/>
      <c r="K258" s="44"/>
      <c r="L258" s="48"/>
      <c r="M258" s="232"/>
      <c r="N258" s="233"/>
      <c r="O258" s="88"/>
      <c r="P258" s="88"/>
      <c r="Q258" s="88"/>
      <c r="R258" s="88"/>
      <c r="S258" s="88"/>
      <c r="T258" s="89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T258" s="20" t="s">
        <v>242</v>
      </c>
      <c r="AU258" s="20" t="s">
        <v>92</v>
      </c>
    </row>
    <row r="259" s="13" customFormat="1">
      <c r="A259" s="13"/>
      <c r="B259" s="234"/>
      <c r="C259" s="235"/>
      <c r="D259" s="229" t="s">
        <v>158</v>
      </c>
      <c r="E259" s="236" t="s">
        <v>44</v>
      </c>
      <c r="F259" s="237" t="s">
        <v>930</v>
      </c>
      <c r="G259" s="235"/>
      <c r="H259" s="238">
        <v>0.113</v>
      </c>
      <c r="I259" s="239"/>
      <c r="J259" s="235"/>
      <c r="K259" s="235"/>
      <c r="L259" s="240"/>
      <c r="M259" s="241"/>
      <c r="N259" s="242"/>
      <c r="O259" s="242"/>
      <c r="P259" s="242"/>
      <c r="Q259" s="242"/>
      <c r="R259" s="242"/>
      <c r="S259" s="242"/>
      <c r="T259" s="24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T259" s="244" t="s">
        <v>158</v>
      </c>
      <c r="AU259" s="244" t="s">
        <v>92</v>
      </c>
      <c r="AV259" s="13" t="s">
        <v>92</v>
      </c>
      <c r="AW259" s="13" t="s">
        <v>42</v>
      </c>
      <c r="AX259" s="13" t="s">
        <v>82</v>
      </c>
      <c r="AY259" s="244" t="s">
        <v>136</v>
      </c>
    </row>
    <row r="260" s="13" customFormat="1">
      <c r="A260" s="13"/>
      <c r="B260" s="234"/>
      <c r="C260" s="235"/>
      <c r="D260" s="229" t="s">
        <v>158</v>
      </c>
      <c r="E260" s="236" t="s">
        <v>44</v>
      </c>
      <c r="F260" s="237" t="s">
        <v>931</v>
      </c>
      <c r="G260" s="235"/>
      <c r="H260" s="238">
        <v>0.094</v>
      </c>
      <c r="I260" s="239"/>
      <c r="J260" s="235"/>
      <c r="K260" s="235"/>
      <c r="L260" s="240"/>
      <c r="M260" s="241"/>
      <c r="N260" s="242"/>
      <c r="O260" s="242"/>
      <c r="P260" s="242"/>
      <c r="Q260" s="242"/>
      <c r="R260" s="242"/>
      <c r="S260" s="242"/>
      <c r="T260" s="24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T260" s="244" t="s">
        <v>158</v>
      </c>
      <c r="AU260" s="244" t="s">
        <v>92</v>
      </c>
      <c r="AV260" s="13" t="s">
        <v>92</v>
      </c>
      <c r="AW260" s="13" t="s">
        <v>42</v>
      </c>
      <c r="AX260" s="13" t="s">
        <v>82</v>
      </c>
      <c r="AY260" s="244" t="s">
        <v>136</v>
      </c>
    </row>
    <row r="261" s="14" customFormat="1">
      <c r="A261" s="14"/>
      <c r="B261" s="256"/>
      <c r="C261" s="257"/>
      <c r="D261" s="229" t="s">
        <v>158</v>
      </c>
      <c r="E261" s="258" t="s">
        <v>44</v>
      </c>
      <c r="F261" s="259" t="s">
        <v>247</v>
      </c>
      <c r="G261" s="257"/>
      <c r="H261" s="260">
        <v>0.20699999999999999</v>
      </c>
      <c r="I261" s="261"/>
      <c r="J261" s="257"/>
      <c r="K261" s="257"/>
      <c r="L261" s="262"/>
      <c r="M261" s="263"/>
      <c r="N261" s="264"/>
      <c r="O261" s="264"/>
      <c r="P261" s="264"/>
      <c r="Q261" s="264"/>
      <c r="R261" s="264"/>
      <c r="S261" s="264"/>
      <c r="T261" s="265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T261" s="266" t="s">
        <v>158</v>
      </c>
      <c r="AU261" s="266" t="s">
        <v>92</v>
      </c>
      <c r="AV261" s="14" t="s">
        <v>154</v>
      </c>
      <c r="AW261" s="14" t="s">
        <v>42</v>
      </c>
      <c r="AX261" s="14" t="s">
        <v>90</v>
      </c>
      <c r="AY261" s="266" t="s">
        <v>136</v>
      </c>
    </row>
    <row r="262" s="2" customFormat="1" ht="16.5" customHeight="1">
      <c r="A262" s="42"/>
      <c r="B262" s="43"/>
      <c r="C262" s="216" t="s">
        <v>428</v>
      </c>
      <c r="D262" s="216" t="s">
        <v>139</v>
      </c>
      <c r="E262" s="217" t="s">
        <v>932</v>
      </c>
      <c r="F262" s="218" t="s">
        <v>933</v>
      </c>
      <c r="G262" s="219" t="s">
        <v>389</v>
      </c>
      <c r="H262" s="220">
        <v>2</v>
      </c>
      <c r="I262" s="221"/>
      <c r="J262" s="222">
        <f>ROUND(I262*H262,2)</f>
        <v>0</v>
      </c>
      <c r="K262" s="218" t="s">
        <v>240</v>
      </c>
      <c r="L262" s="48"/>
      <c r="M262" s="223" t="s">
        <v>44</v>
      </c>
      <c r="N262" s="224" t="s">
        <v>53</v>
      </c>
      <c r="O262" s="88"/>
      <c r="P262" s="225">
        <f>O262*H262</f>
        <v>0</v>
      </c>
      <c r="Q262" s="225">
        <v>0.21734000000000001</v>
      </c>
      <c r="R262" s="225">
        <f>Q262*H262</f>
        <v>0.43468000000000001</v>
      </c>
      <c r="S262" s="225">
        <v>0</v>
      </c>
      <c r="T262" s="226">
        <f>S262*H262</f>
        <v>0</v>
      </c>
      <c r="U262" s="42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R262" s="227" t="s">
        <v>154</v>
      </c>
      <c r="AT262" s="227" t="s">
        <v>139</v>
      </c>
      <c r="AU262" s="227" t="s">
        <v>92</v>
      </c>
      <c r="AY262" s="20" t="s">
        <v>136</v>
      </c>
      <c r="BE262" s="228">
        <f>IF(N262="základní",J262,0)</f>
        <v>0</v>
      </c>
      <c r="BF262" s="228">
        <f>IF(N262="snížená",J262,0)</f>
        <v>0</v>
      </c>
      <c r="BG262" s="228">
        <f>IF(N262="zákl. přenesená",J262,0)</f>
        <v>0</v>
      </c>
      <c r="BH262" s="228">
        <f>IF(N262="sníž. přenesená",J262,0)</f>
        <v>0</v>
      </c>
      <c r="BI262" s="228">
        <f>IF(N262="nulová",J262,0)</f>
        <v>0</v>
      </c>
      <c r="BJ262" s="20" t="s">
        <v>90</v>
      </c>
      <c r="BK262" s="228">
        <f>ROUND(I262*H262,2)</f>
        <v>0</v>
      </c>
      <c r="BL262" s="20" t="s">
        <v>154</v>
      </c>
      <c r="BM262" s="227" t="s">
        <v>934</v>
      </c>
    </row>
    <row r="263" s="2" customFormat="1">
      <c r="A263" s="42"/>
      <c r="B263" s="43"/>
      <c r="C263" s="44"/>
      <c r="D263" s="251" t="s">
        <v>242</v>
      </c>
      <c r="E263" s="44"/>
      <c r="F263" s="252" t="s">
        <v>935</v>
      </c>
      <c r="G263" s="44"/>
      <c r="H263" s="44"/>
      <c r="I263" s="231"/>
      <c r="J263" s="44"/>
      <c r="K263" s="44"/>
      <c r="L263" s="48"/>
      <c r="M263" s="232"/>
      <c r="N263" s="233"/>
      <c r="O263" s="88"/>
      <c r="P263" s="88"/>
      <c r="Q263" s="88"/>
      <c r="R263" s="88"/>
      <c r="S263" s="88"/>
      <c r="T263" s="89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T263" s="20" t="s">
        <v>242</v>
      </c>
      <c r="AU263" s="20" t="s">
        <v>92</v>
      </c>
    </row>
    <row r="264" s="13" customFormat="1">
      <c r="A264" s="13"/>
      <c r="B264" s="234"/>
      <c r="C264" s="235"/>
      <c r="D264" s="229" t="s">
        <v>158</v>
      </c>
      <c r="E264" s="236" t="s">
        <v>44</v>
      </c>
      <c r="F264" s="237" t="s">
        <v>936</v>
      </c>
      <c r="G264" s="235"/>
      <c r="H264" s="238">
        <v>1</v>
      </c>
      <c r="I264" s="239"/>
      <c r="J264" s="235"/>
      <c r="K264" s="235"/>
      <c r="L264" s="240"/>
      <c r="M264" s="241"/>
      <c r="N264" s="242"/>
      <c r="O264" s="242"/>
      <c r="P264" s="242"/>
      <c r="Q264" s="242"/>
      <c r="R264" s="242"/>
      <c r="S264" s="242"/>
      <c r="T264" s="24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T264" s="244" t="s">
        <v>158</v>
      </c>
      <c r="AU264" s="244" t="s">
        <v>92</v>
      </c>
      <c r="AV264" s="13" t="s">
        <v>92</v>
      </c>
      <c r="AW264" s="13" t="s">
        <v>42</v>
      </c>
      <c r="AX264" s="13" t="s">
        <v>82</v>
      </c>
      <c r="AY264" s="244" t="s">
        <v>136</v>
      </c>
    </row>
    <row r="265" s="13" customFormat="1">
      <c r="A265" s="13"/>
      <c r="B265" s="234"/>
      <c r="C265" s="235"/>
      <c r="D265" s="229" t="s">
        <v>158</v>
      </c>
      <c r="E265" s="236" t="s">
        <v>44</v>
      </c>
      <c r="F265" s="237" t="s">
        <v>937</v>
      </c>
      <c r="G265" s="235"/>
      <c r="H265" s="238">
        <v>1</v>
      </c>
      <c r="I265" s="239"/>
      <c r="J265" s="235"/>
      <c r="K265" s="235"/>
      <c r="L265" s="240"/>
      <c r="M265" s="241"/>
      <c r="N265" s="242"/>
      <c r="O265" s="242"/>
      <c r="P265" s="242"/>
      <c r="Q265" s="242"/>
      <c r="R265" s="242"/>
      <c r="S265" s="242"/>
      <c r="T265" s="24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T265" s="244" t="s">
        <v>158</v>
      </c>
      <c r="AU265" s="244" t="s">
        <v>92</v>
      </c>
      <c r="AV265" s="13" t="s">
        <v>92</v>
      </c>
      <c r="AW265" s="13" t="s">
        <v>42</v>
      </c>
      <c r="AX265" s="13" t="s">
        <v>82</v>
      </c>
      <c r="AY265" s="244" t="s">
        <v>136</v>
      </c>
    </row>
    <row r="266" s="14" customFormat="1">
      <c r="A266" s="14"/>
      <c r="B266" s="256"/>
      <c r="C266" s="257"/>
      <c r="D266" s="229" t="s">
        <v>158</v>
      </c>
      <c r="E266" s="258" t="s">
        <v>44</v>
      </c>
      <c r="F266" s="259" t="s">
        <v>247</v>
      </c>
      <c r="G266" s="257"/>
      <c r="H266" s="260">
        <v>2</v>
      </c>
      <c r="I266" s="261"/>
      <c r="J266" s="257"/>
      <c r="K266" s="257"/>
      <c r="L266" s="262"/>
      <c r="M266" s="263"/>
      <c r="N266" s="264"/>
      <c r="O266" s="264"/>
      <c r="P266" s="264"/>
      <c r="Q266" s="264"/>
      <c r="R266" s="264"/>
      <c r="S266" s="264"/>
      <c r="T266" s="265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T266" s="266" t="s">
        <v>158</v>
      </c>
      <c r="AU266" s="266" t="s">
        <v>92</v>
      </c>
      <c r="AV266" s="14" t="s">
        <v>154</v>
      </c>
      <c r="AW266" s="14" t="s">
        <v>42</v>
      </c>
      <c r="AX266" s="14" t="s">
        <v>90</v>
      </c>
      <c r="AY266" s="266" t="s">
        <v>136</v>
      </c>
    </row>
    <row r="267" s="2" customFormat="1" ht="16.5" customHeight="1">
      <c r="A267" s="42"/>
      <c r="B267" s="43"/>
      <c r="C267" s="278" t="s">
        <v>434</v>
      </c>
      <c r="D267" s="278" t="s">
        <v>347</v>
      </c>
      <c r="E267" s="279" t="s">
        <v>938</v>
      </c>
      <c r="F267" s="280" t="s">
        <v>939</v>
      </c>
      <c r="G267" s="281" t="s">
        <v>389</v>
      </c>
      <c r="H267" s="282">
        <v>2</v>
      </c>
      <c r="I267" s="283"/>
      <c r="J267" s="284">
        <f>ROUND(I267*H267,2)</f>
        <v>0</v>
      </c>
      <c r="K267" s="280" t="s">
        <v>240</v>
      </c>
      <c r="L267" s="285"/>
      <c r="M267" s="286" t="s">
        <v>44</v>
      </c>
      <c r="N267" s="287" t="s">
        <v>53</v>
      </c>
      <c r="O267" s="88"/>
      <c r="P267" s="225">
        <f>O267*H267</f>
        <v>0</v>
      </c>
      <c r="Q267" s="225">
        <v>0.088400000000000006</v>
      </c>
      <c r="R267" s="225">
        <f>Q267*H267</f>
        <v>0.17680000000000001</v>
      </c>
      <c r="S267" s="225">
        <v>0</v>
      </c>
      <c r="T267" s="226">
        <f>S267*H267</f>
        <v>0</v>
      </c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R267" s="227" t="s">
        <v>172</v>
      </c>
      <c r="AT267" s="227" t="s">
        <v>347</v>
      </c>
      <c r="AU267" s="227" t="s">
        <v>92</v>
      </c>
      <c r="AY267" s="20" t="s">
        <v>136</v>
      </c>
      <c r="BE267" s="228">
        <f>IF(N267="základní",J267,0)</f>
        <v>0</v>
      </c>
      <c r="BF267" s="228">
        <f>IF(N267="snížená",J267,0)</f>
        <v>0</v>
      </c>
      <c r="BG267" s="228">
        <f>IF(N267="zákl. přenesená",J267,0)</f>
        <v>0</v>
      </c>
      <c r="BH267" s="228">
        <f>IF(N267="sníž. přenesená",J267,0)</f>
        <v>0</v>
      </c>
      <c r="BI267" s="228">
        <f>IF(N267="nulová",J267,0)</f>
        <v>0</v>
      </c>
      <c r="BJ267" s="20" t="s">
        <v>90</v>
      </c>
      <c r="BK267" s="228">
        <f>ROUND(I267*H267,2)</f>
        <v>0</v>
      </c>
      <c r="BL267" s="20" t="s">
        <v>154</v>
      </c>
      <c r="BM267" s="227" t="s">
        <v>940</v>
      </c>
    </row>
    <row r="268" s="2" customFormat="1" ht="16.5" customHeight="1">
      <c r="A268" s="42"/>
      <c r="B268" s="43"/>
      <c r="C268" s="216" t="s">
        <v>439</v>
      </c>
      <c r="D268" s="216" t="s">
        <v>139</v>
      </c>
      <c r="E268" s="217" t="s">
        <v>510</v>
      </c>
      <c r="F268" s="218" t="s">
        <v>511</v>
      </c>
      <c r="G268" s="219" t="s">
        <v>196</v>
      </c>
      <c r="H268" s="220">
        <v>49.600000000000001</v>
      </c>
      <c r="I268" s="221"/>
      <c r="J268" s="222">
        <f>ROUND(I268*H268,2)</f>
        <v>0</v>
      </c>
      <c r="K268" s="218" t="s">
        <v>240</v>
      </c>
      <c r="L268" s="48"/>
      <c r="M268" s="223" t="s">
        <v>44</v>
      </c>
      <c r="N268" s="224" t="s">
        <v>53</v>
      </c>
      <c r="O268" s="88"/>
      <c r="P268" s="225">
        <f>O268*H268</f>
        <v>0</v>
      </c>
      <c r="Q268" s="225">
        <v>9.0000000000000006E-05</v>
      </c>
      <c r="R268" s="225">
        <f>Q268*H268</f>
        <v>0.0044640000000000001</v>
      </c>
      <c r="S268" s="225">
        <v>0</v>
      </c>
      <c r="T268" s="226">
        <f>S268*H268</f>
        <v>0</v>
      </c>
      <c r="U268" s="42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R268" s="227" t="s">
        <v>154</v>
      </c>
      <c r="AT268" s="227" t="s">
        <v>139</v>
      </c>
      <c r="AU268" s="227" t="s">
        <v>92</v>
      </c>
      <c r="AY268" s="20" t="s">
        <v>136</v>
      </c>
      <c r="BE268" s="228">
        <f>IF(N268="základní",J268,0)</f>
        <v>0</v>
      </c>
      <c r="BF268" s="228">
        <f>IF(N268="snížená",J268,0)</f>
        <v>0</v>
      </c>
      <c r="BG268" s="228">
        <f>IF(N268="zákl. přenesená",J268,0)</f>
        <v>0</v>
      </c>
      <c r="BH268" s="228">
        <f>IF(N268="sníž. přenesená",J268,0)</f>
        <v>0</v>
      </c>
      <c r="BI268" s="228">
        <f>IF(N268="nulová",J268,0)</f>
        <v>0</v>
      </c>
      <c r="BJ268" s="20" t="s">
        <v>90</v>
      </c>
      <c r="BK268" s="228">
        <f>ROUND(I268*H268,2)</f>
        <v>0</v>
      </c>
      <c r="BL268" s="20" t="s">
        <v>154</v>
      </c>
      <c r="BM268" s="227" t="s">
        <v>941</v>
      </c>
    </row>
    <row r="269" s="2" customFormat="1">
      <c r="A269" s="42"/>
      <c r="B269" s="43"/>
      <c r="C269" s="44"/>
      <c r="D269" s="251" t="s">
        <v>242</v>
      </c>
      <c r="E269" s="44"/>
      <c r="F269" s="252" t="s">
        <v>513</v>
      </c>
      <c r="G269" s="44"/>
      <c r="H269" s="44"/>
      <c r="I269" s="231"/>
      <c r="J269" s="44"/>
      <c r="K269" s="44"/>
      <c r="L269" s="48"/>
      <c r="M269" s="232"/>
      <c r="N269" s="233"/>
      <c r="O269" s="88"/>
      <c r="P269" s="88"/>
      <c r="Q269" s="88"/>
      <c r="R269" s="88"/>
      <c r="S269" s="88"/>
      <c r="T269" s="89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T269" s="20" t="s">
        <v>242</v>
      </c>
      <c r="AU269" s="20" t="s">
        <v>92</v>
      </c>
    </row>
    <row r="270" s="13" customFormat="1">
      <c r="A270" s="13"/>
      <c r="B270" s="234"/>
      <c r="C270" s="235"/>
      <c r="D270" s="229" t="s">
        <v>158</v>
      </c>
      <c r="E270" s="236" t="s">
        <v>44</v>
      </c>
      <c r="F270" s="237" t="s">
        <v>671</v>
      </c>
      <c r="G270" s="235"/>
      <c r="H270" s="238">
        <v>49.600000000000001</v>
      </c>
      <c r="I270" s="239"/>
      <c r="J270" s="235"/>
      <c r="K270" s="235"/>
      <c r="L270" s="240"/>
      <c r="M270" s="241"/>
      <c r="N270" s="242"/>
      <c r="O270" s="242"/>
      <c r="P270" s="242"/>
      <c r="Q270" s="242"/>
      <c r="R270" s="242"/>
      <c r="S270" s="242"/>
      <c r="T270" s="24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T270" s="244" t="s">
        <v>158</v>
      </c>
      <c r="AU270" s="244" t="s">
        <v>92</v>
      </c>
      <c r="AV270" s="13" t="s">
        <v>92</v>
      </c>
      <c r="AW270" s="13" t="s">
        <v>42</v>
      </c>
      <c r="AX270" s="13" t="s">
        <v>90</v>
      </c>
      <c r="AY270" s="244" t="s">
        <v>136</v>
      </c>
    </row>
    <row r="271" s="2" customFormat="1">
      <c r="A271" s="42"/>
      <c r="B271" s="43"/>
      <c r="C271" s="44"/>
      <c r="D271" s="229" t="s">
        <v>245</v>
      </c>
      <c r="E271" s="44"/>
      <c r="F271" s="253" t="s">
        <v>683</v>
      </c>
      <c r="G271" s="44"/>
      <c r="H271" s="44"/>
      <c r="I271" s="44"/>
      <c r="J271" s="44"/>
      <c r="K271" s="44"/>
      <c r="L271" s="48"/>
      <c r="M271" s="232"/>
      <c r="N271" s="233"/>
      <c r="O271" s="88"/>
      <c r="P271" s="88"/>
      <c r="Q271" s="88"/>
      <c r="R271" s="88"/>
      <c r="S271" s="88"/>
      <c r="T271" s="89"/>
      <c r="U271" s="42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U271" s="20" t="s">
        <v>92</v>
      </c>
    </row>
    <row r="272" s="2" customFormat="1">
      <c r="A272" s="42"/>
      <c r="B272" s="43"/>
      <c r="C272" s="44"/>
      <c r="D272" s="229" t="s">
        <v>245</v>
      </c>
      <c r="E272" s="44"/>
      <c r="F272" s="254" t="s">
        <v>831</v>
      </c>
      <c r="G272" s="44"/>
      <c r="H272" s="255">
        <v>49.600000000000001</v>
      </c>
      <c r="I272" s="44"/>
      <c r="J272" s="44"/>
      <c r="K272" s="44"/>
      <c r="L272" s="48"/>
      <c r="M272" s="232"/>
      <c r="N272" s="233"/>
      <c r="O272" s="88"/>
      <c r="P272" s="88"/>
      <c r="Q272" s="88"/>
      <c r="R272" s="88"/>
      <c r="S272" s="88"/>
      <c r="T272" s="89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U272" s="20" t="s">
        <v>92</v>
      </c>
    </row>
    <row r="273" s="2" customFormat="1" ht="24.15" customHeight="1">
      <c r="A273" s="42"/>
      <c r="B273" s="43"/>
      <c r="C273" s="216" t="s">
        <v>445</v>
      </c>
      <c r="D273" s="216" t="s">
        <v>139</v>
      </c>
      <c r="E273" s="217" t="s">
        <v>942</v>
      </c>
      <c r="F273" s="218" t="s">
        <v>943</v>
      </c>
      <c r="G273" s="219" t="s">
        <v>200</v>
      </c>
      <c r="H273" s="220">
        <v>1.1060000000000001</v>
      </c>
      <c r="I273" s="221"/>
      <c r="J273" s="222">
        <f>ROUND(I273*H273,2)</f>
        <v>0</v>
      </c>
      <c r="K273" s="218" t="s">
        <v>240</v>
      </c>
      <c r="L273" s="48"/>
      <c r="M273" s="223" t="s">
        <v>44</v>
      </c>
      <c r="N273" s="224" t="s">
        <v>53</v>
      </c>
      <c r="O273" s="88"/>
      <c r="P273" s="225">
        <f>O273*H273</f>
        <v>0</v>
      </c>
      <c r="Q273" s="225">
        <v>1.5298499999999999</v>
      </c>
      <c r="R273" s="225">
        <f>Q273*H273</f>
        <v>1.6920141</v>
      </c>
      <c r="S273" s="225">
        <v>0</v>
      </c>
      <c r="T273" s="226">
        <f>S273*H273</f>
        <v>0</v>
      </c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R273" s="227" t="s">
        <v>154</v>
      </c>
      <c r="AT273" s="227" t="s">
        <v>139</v>
      </c>
      <c r="AU273" s="227" t="s">
        <v>92</v>
      </c>
      <c r="AY273" s="20" t="s">
        <v>136</v>
      </c>
      <c r="BE273" s="228">
        <f>IF(N273="základní",J273,0)</f>
        <v>0</v>
      </c>
      <c r="BF273" s="228">
        <f>IF(N273="snížená",J273,0)</f>
        <v>0</v>
      </c>
      <c r="BG273" s="228">
        <f>IF(N273="zákl. přenesená",J273,0)</f>
        <v>0</v>
      </c>
      <c r="BH273" s="228">
        <f>IF(N273="sníž. přenesená",J273,0)</f>
        <v>0</v>
      </c>
      <c r="BI273" s="228">
        <f>IF(N273="nulová",J273,0)</f>
        <v>0</v>
      </c>
      <c r="BJ273" s="20" t="s">
        <v>90</v>
      </c>
      <c r="BK273" s="228">
        <f>ROUND(I273*H273,2)</f>
        <v>0</v>
      </c>
      <c r="BL273" s="20" t="s">
        <v>154</v>
      </c>
      <c r="BM273" s="227" t="s">
        <v>944</v>
      </c>
    </row>
    <row r="274" s="2" customFormat="1">
      <c r="A274" s="42"/>
      <c r="B274" s="43"/>
      <c r="C274" s="44"/>
      <c r="D274" s="251" t="s">
        <v>242</v>
      </c>
      <c r="E274" s="44"/>
      <c r="F274" s="252" t="s">
        <v>945</v>
      </c>
      <c r="G274" s="44"/>
      <c r="H274" s="44"/>
      <c r="I274" s="231"/>
      <c r="J274" s="44"/>
      <c r="K274" s="44"/>
      <c r="L274" s="48"/>
      <c r="M274" s="232"/>
      <c r="N274" s="233"/>
      <c r="O274" s="88"/>
      <c r="P274" s="88"/>
      <c r="Q274" s="88"/>
      <c r="R274" s="88"/>
      <c r="S274" s="88"/>
      <c r="T274" s="89"/>
      <c r="U274" s="42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T274" s="20" t="s">
        <v>242</v>
      </c>
      <c r="AU274" s="20" t="s">
        <v>92</v>
      </c>
    </row>
    <row r="275" s="13" customFormat="1">
      <c r="A275" s="13"/>
      <c r="B275" s="234"/>
      <c r="C275" s="235"/>
      <c r="D275" s="229" t="s">
        <v>158</v>
      </c>
      <c r="E275" s="236" t="s">
        <v>44</v>
      </c>
      <c r="F275" s="237" t="s">
        <v>946</v>
      </c>
      <c r="G275" s="235"/>
      <c r="H275" s="238">
        <v>1.1060000000000001</v>
      </c>
      <c r="I275" s="239"/>
      <c r="J275" s="235"/>
      <c r="K275" s="235"/>
      <c r="L275" s="240"/>
      <c r="M275" s="241"/>
      <c r="N275" s="242"/>
      <c r="O275" s="242"/>
      <c r="P275" s="242"/>
      <c r="Q275" s="242"/>
      <c r="R275" s="242"/>
      <c r="S275" s="242"/>
      <c r="T275" s="24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T275" s="244" t="s">
        <v>158</v>
      </c>
      <c r="AU275" s="244" t="s">
        <v>92</v>
      </c>
      <c r="AV275" s="13" t="s">
        <v>92</v>
      </c>
      <c r="AW275" s="13" t="s">
        <v>42</v>
      </c>
      <c r="AX275" s="13" t="s">
        <v>90</v>
      </c>
      <c r="AY275" s="244" t="s">
        <v>136</v>
      </c>
    </row>
    <row r="276" s="12" customFormat="1" ht="22.8" customHeight="1">
      <c r="A276" s="12"/>
      <c r="B276" s="200"/>
      <c r="C276" s="201"/>
      <c r="D276" s="202" t="s">
        <v>81</v>
      </c>
      <c r="E276" s="214" t="s">
        <v>178</v>
      </c>
      <c r="F276" s="214" t="s">
        <v>666</v>
      </c>
      <c r="G276" s="201"/>
      <c r="H276" s="201"/>
      <c r="I276" s="204"/>
      <c r="J276" s="215">
        <f>BK276</f>
        <v>0</v>
      </c>
      <c r="K276" s="201"/>
      <c r="L276" s="206"/>
      <c r="M276" s="207"/>
      <c r="N276" s="208"/>
      <c r="O276" s="208"/>
      <c r="P276" s="209">
        <f>SUM(P277:P287)</f>
        <v>0</v>
      </c>
      <c r="Q276" s="208"/>
      <c r="R276" s="209">
        <f>SUM(R277:R287)</f>
        <v>7.0238809999999994</v>
      </c>
      <c r="S276" s="208"/>
      <c r="T276" s="210">
        <f>SUM(T277:T287)</f>
        <v>0</v>
      </c>
      <c r="U276" s="12"/>
      <c r="V276" s="12"/>
      <c r="W276" s="12"/>
      <c r="X276" s="12"/>
      <c r="Y276" s="12"/>
      <c r="Z276" s="12"/>
      <c r="AA276" s="12"/>
      <c r="AB276" s="12"/>
      <c r="AC276" s="12"/>
      <c r="AD276" s="12"/>
      <c r="AE276" s="12"/>
      <c r="AR276" s="211" t="s">
        <v>90</v>
      </c>
      <c r="AT276" s="212" t="s">
        <v>81</v>
      </c>
      <c r="AU276" s="212" t="s">
        <v>90</v>
      </c>
      <c r="AY276" s="211" t="s">
        <v>136</v>
      </c>
      <c r="BK276" s="213">
        <f>SUM(BK277:BK287)</f>
        <v>0</v>
      </c>
    </row>
    <row r="277" s="2" customFormat="1" ht="21.75" customHeight="1">
      <c r="A277" s="42"/>
      <c r="B277" s="43"/>
      <c r="C277" s="216" t="s">
        <v>450</v>
      </c>
      <c r="D277" s="216" t="s">
        <v>139</v>
      </c>
      <c r="E277" s="217" t="s">
        <v>947</v>
      </c>
      <c r="F277" s="218" t="s">
        <v>948</v>
      </c>
      <c r="G277" s="219" t="s">
        <v>389</v>
      </c>
      <c r="H277" s="220">
        <v>1</v>
      </c>
      <c r="I277" s="221"/>
      <c r="J277" s="222">
        <f>ROUND(I277*H277,2)</f>
        <v>0</v>
      </c>
      <c r="K277" s="218" t="s">
        <v>240</v>
      </c>
      <c r="L277" s="48"/>
      <c r="M277" s="223" t="s">
        <v>44</v>
      </c>
      <c r="N277" s="224" t="s">
        <v>53</v>
      </c>
      <c r="O277" s="88"/>
      <c r="P277" s="225">
        <f>O277*H277</f>
        <v>0</v>
      </c>
      <c r="Q277" s="225">
        <v>7.0056599999999998</v>
      </c>
      <c r="R277" s="225">
        <f>Q277*H277</f>
        <v>7.0056599999999998</v>
      </c>
      <c r="S277" s="225">
        <v>0</v>
      </c>
      <c r="T277" s="226">
        <f>S277*H277</f>
        <v>0</v>
      </c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R277" s="227" t="s">
        <v>154</v>
      </c>
      <c r="AT277" s="227" t="s">
        <v>139</v>
      </c>
      <c r="AU277" s="227" t="s">
        <v>92</v>
      </c>
      <c r="AY277" s="20" t="s">
        <v>136</v>
      </c>
      <c r="BE277" s="228">
        <f>IF(N277="základní",J277,0)</f>
        <v>0</v>
      </c>
      <c r="BF277" s="228">
        <f>IF(N277="snížená",J277,0)</f>
        <v>0</v>
      </c>
      <c r="BG277" s="228">
        <f>IF(N277="zákl. přenesená",J277,0)</f>
        <v>0</v>
      </c>
      <c r="BH277" s="228">
        <f>IF(N277="sníž. přenesená",J277,0)</f>
        <v>0</v>
      </c>
      <c r="BI277" s="228">
        <f>IF(N277="nulová",J277,0)</f>
        <v>0</v>
      </c>
      <c r="BJ277" s="20" t="s">
        <v>90</v>
      </c>
      <c r="BK277" s="228">
        <f>ROUND(I277*H277,2)</f>
        <v>0</v>
      </c>
      <c r="BL277" s="20" t="s">
        <v>154</v>
      </c>
      <c r="BM277" s="227" t="s">
        <v>949</v>
      </c>
    </row>
    <row r="278" s="2" customFormat="1">
      <c r="A278" s="42"/>
      <c r="B278" s="43"/>
      <c r="C278" s="44"/>
      <c r="D278" s="251" t="s">
        <v>242</v>
      </c>
      <c r="E278" s="44"/>
      <c r="F278" s="252" t="s">
        <v>950</v>
      </c>
      <c r="G278" s="44"/>
      <c r="H278" s="44"/>
      <c r="I278" s="231"/>
      <c r="J278" s="44"/>
      <c r="K278" s="44"/>
      <c r="L278" s="48"/>
      <c r="M278" s="232"/>
      <c r="N278" s="233"/>
      <c r="O278" s="88"/>
      <c r="P278" s="88"/>
      <c r="Q278" s="88"/>
      <c r="R278" s="88"/>
      <c r="S278" s="88"/>
      <c r="T278" s="89"/>
      <c r="U278" s="42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T278" s="20" t="s">
        <v>242</v>
      </c>
      <c r="AU278" s="20" t="s">
        <v>92</v>
      </c>
    </row>
    <row r="279" s="13" customFormat="1">
      <c r="A279" s="13"/>
      <c r="B279" s="234"/>
      <c r="C279" s="235"/>
      <c r="D279" s="229" t="s">
        <v>158</v>
      </c>
      <c r="E279" s="236" t="s">
        <v>44</v>
      </c>
      <c r="F279" s="237" t="s">
        <v>90</v>
      </c>
      <c r="G279" s="235"/>
      <c r="H279" s="238">
        <v>1</v>
      </c>
      <c r="I279" s="239"/>
      <c r="J279" s="235"/>
      <c r="K279" s="235"/>
      <c r="L279" s="240"/>
      <c r="M279" s="241"/>
      <c r="N279" s="242"/>
      <c r="O279" s="242"/>
      <c r="P279" s="242"/>
      <c r="Q279" s="242"/>
      <c r="R279" s="242"/>
      <c r="S279" s="242"/>
      <c r="T279" s="24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T279" s="244" t="s">
        <v>158</v>
      </c>
      <c r="AU279" s="244" t="s">
        <v>92</v>
      </c>
      <c r="AV279" s="13" t="s">
        <v>92</v>
      </c>
      <c r="AW279" s="13" t="s">
        <v>42</v>
      </c>
      <c r="AX279" s="13" t="s">
        <v>90</v>
      </c>
      <c r="AY279" s="244" t="s">
        <v>136</v>
      </c>
    </row>
    <row r="280" s="2" customFormat="1" ht="16.5" customHeight="1">
      <c r="A280" s="42"/>
      <c r="B280" s="43"/>
      <c r="C280" s="216" t="s">
        <v>455</v>
      </c>
      <c r="D280" s="216" t="s">
        <v>139</v>
      </c>
      <c r="E280" s="217" t="s">
        <v>805</v>
      </c>
      <c r="F280" s="218" t="s">
        <v>806</v>
      </c>
      <c r="G280" s="219" t="s">
        <v>196</v>
      </c>
      <c r="H280" s="220">
        <v>13.300000000000001</v>
      </c>
      <c r="I280" s="221"/>
      <c r="J280" s="222">
        <f>ROUND(I280*H280,2)</f>
        <v>0</v>
      </c>
      <c r="K280" s="218" t="s">
        <v>240</v>
      </c>
      <c r="L280" s="48"/>
      <c r="M280" s="223" t="s">
        <v>44</v>
      </c>
      <c r="N280" s="224" t="s">
        <v>53</v>
      </c>
      <c r="O280" s="88"/>
      <c r="P280" s="225">
        <f>O280*H280</f>
        <v>0</v>
      </c>
      <c r="Q280" s="225">
        <v>0.0013699999999999999</v>
      </c>
      <c r="R280" s="225">
        <f>Q280*H280</f>
        <v>0.018221000000000001</v>
      </c>
      <c r="S280" s="225">
        <v>0</v>
      </c>
      <c r="T280" s="226">
        <f>S280*H280</f>
        <v>0</v>
      </c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R280" s="227" t="s">
        <v>154</v>
      </c>
      <c r="AT280" s="227" t="s">
        <v>139</v>
      </c>
      <c r="AU280" s="227" t="s">
        <v>92</v>
      </c>
      <c r="AY280" s="20" t="s">
        <v>136</v>
      </c>
      <c r="BE280" s="228">
        <f>IF(N280="základní",J280,0)</f>
        <v>0</v>
      </c>
      <c r="BF280" s="228">
        <f>IF(N280="snížená",J280,0)</f>
        <v>0</v>
      </c>
      <c r="BG280" s="228">
        <f>IF(N280="zákl. přenesená",J280,0)</f>
        <v>0</v>
      </c>
      <c r="BH280" s="228">
        <f>IF(N280="sníž. přenesená",J280,0)</f>
        <v>0</v>
      </c>
      <c r="BI280" s="228">
        <f>IF(N280="nulová",J280,0)</f>
        <v>0</v>
      </c>
      <c r="BJ280" s="20" t="s">
        <v>90</v>
      </c>
      <c r="BK280" s="228">
        <f>ROUND(I280*H280,2)</f>
        <v>0</v>
      </c>
      <c r="BL280" s="20" t="s">
        <v>154</v>
      </c>
      <c r="BM280" s="227" t="s">
        <v>951</v>
      </c>
    </row>
    <row r="281" s="2" customFormat="1">
      <c r="A281" s="42"/>
      <c r="B281" s="43"/>
      <c r="C281" s="44"/>
      <c r="D281" s="251" t="s">
        <v>242</v>
      </c>
      <c r="E281" s="44"/>
      <c r="F281" s="252" t="s">
        <v>808</v>
      </c>
      <c r="G281" s="44"/>
      <c r="H281" s="44"/>
      <c r="I281" s="231"/>
      <c r="J281" s="44"/>
      <c r="K281" s="44"/>
      <c r="L281" s="48"/>
      <c r="M281" s="232"/>
      <c r="N281" s="233"/>
      <c r="O281" s="88"/>
      <c r="P281" s="88"/>
      <c r="Q281" s="88"/>
      <c r="R281" s="88"/>
      <c r="S281" s="88"/>
      <c r="T281" s="89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T281" s="20" t="s">
        <v>242</v>
      </c>
      <c r="AU281" s="20" t="s">
        <v>92</v>
      </c>
    </row>
    <row r="282" s="13" customFormat="1">
      <c r="A282" s="13"/>
      <c r="B282" s="234"/>
      <c r="C282" s="235"/>
      <c r="D282" s="229" t="s">
        <v>158</v>
      </c>
      <c r="E282" s="236" t="s">
        <v>44</v>
      </c>
      <c r="F282" s="237" t="s">
        <v>952</v>
      </c>
      <c r="G282" s="235"/>
      <c r="H282" s="238">
        <v>6.6500000000000004</v>
      </c>
      <c r="I282" s="239"/>
      <c r="J282" s="235"/>
      <c r="K282" s="235"/>
      <c r="L282" s="240"/>
      <c r="M282" s="241"/>
      <c r="N282" s="242"/>
      <c r="O282" s="242"/>
      <c r="P282" s="242"/>
      <c r="Q282" s="242"/>
      <c r="R282" s="242"/>
      <c r="S282" s="242"/>
      <c r="T282" s="24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T282" s="244" t="s">
        <v>158</v>
      </c>
      <c r="AU282" s="244" t="s">
        <v>92</v>
      </c>
      <c r="AV282" s="13" t="s">
        <v>92</v>
      </c>
      <c r="AW282" s="13" t="s">
        <v>42</v>
      </c>
      <c r="AX282" s="13" t="s">
        <v>82</v>
      </c>
      <c r="AY282" s="244" t="s">
        <v>136</v>
      </c>
    </row>
    <row r="283" s="13" customFormat="1">
      <c r="A283" s="13"/>
      <c r="B283" s="234"/>
      <c r="C283" s="235"/>
      <c r="D283" s="229" t="s">
        <v>158</v>
      </c>
      <c r="E283" s="236" t="s">
        <v>44</v>
      </c>
      <c r="F283" s="237" t="s">
        <v>953</v>
      </c>
      <c r="G283" s="235"/>
      <c r="H283" s="238">
        <v>6.6500000000000004</v>
      </c>
      <c r="I283" s="239"/>
      <c r="J283" s="235"/>
      <c r="K283" s="235"/>
      <c r="L283" s="240"/>
      <c r="M283" s="241"/>
      <c r="N283" s="242"/>
      <c r="O283" s="242"/>
      <c r="P283" s="242"/>
      <c r="Q283" s="242"/>
      <c r="R283" s="242"/>
      <c r="S283" s="242"/>
      <c r="T283" s="24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T283" s="244" t="s">
        <v>158</v>
      </c>
      <c r="AU283" s="244" t="s">
        <v>92</v>
      </c>
      <c r="AV283" s="13" t="s">
        <v>92</v>
      </c>
      <c r="AW283" s="13" t="s">
        <v>42</v>
      </c>
      <c r="AX283" s="13" t="s">
        <v>82</v>
      </c>
      <c r="AY283" s="244" t="s">
        <v>136</v>
      </c>
    </row>
    <row r="284" s="14" customFormat="1">
      <c r="A284" s="14"/>
      <c r="B284" s="256"/>
      <c r="C284" s="257"/>
      <c r="D284" s="229" t="s">
        <v>158</v>
      </c>
      <c r="E284" s="258" t="s">
        <v>44</v>
      </c>
      <c r="F284" s="259" t="s">
        <v>247</v>
      </c>
      <c r="G284" s="257"/>
      <c r="H284" s="260">
        <v>13.300000000000001</v>
      </c>
      <c r="I284" s="261"/>
      <c r="J284" s="257"/>
      <c r="K284" s="257"/>
      <c r="L284" s="262"/>
      <c r="M284" s="263"/>
      <c r="N284" s="264"/>
      <c r="O284" s="264"/>
      <c r="P284" s="264"/>
      <c r="Q284" s="264"/>
      <c r="R284" s="264"/>
      <c r="S284" s="264"/>
      <c r="T284" s="265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T284" s="266" t="s">
        <v>158</v>
      </c>
      <c r="AU284" s="266" t="s">
        <v>92</v>
      </c>
      <c r="AV284" s="14" t="s">
        <v>154</v>
      </c>
      <c r="AW284" s="14" t="s">
        <v>42</v>
      </c>
      <c r="AX284" s="14" t="s">
        <v>90</v>
      </c>
      <c r="AY284" s="266" t="s">
        <v>136</v>
      </c>
    </row>
    <row r="285" s="2" customFormat="1" ht="16.5" customHeight="1">
      <c r="A285" s="42"/>
      <c r="B285" s="43"/>
      <c r="C285" s="216" t="s">
        <v>460</v>
      </c>
      <c r="D285" s="216" t="s">
        <v>139</v>
      </c>
      <c r="E285" s="217" t="s">
        <v>954</v>
      </c>
      <c r="F285" s="218" t="s">
        <v>955</v>
      </c>
      <c r="G285" s="219" t="s">
        <v>389</v>
      </c>
      <c r="H285" s="220">
        <v>1</v>
      </c>
      <c r="I285" s="221"/>
      <c r="J285" s="222">
        <f>ROUND(I285*H285,2)</f>
        <v>0</v>
      </c>
      <c r="K285" s="218" t="s">
        <v>44</v>
      </c>
      <c r="L285" s="48"/>
      <c r="M285" s="223" t="s">
        <v>44</v>
      </c>
      <c r="N285" s="224" t="s">
        <v>53</v>
      </c>
      <c r="O285" s="88"/>
      <c r="P285" s="225">
        <f>O285*H285</f>
        <v>0</v>
      </c>
      <c r="Q285" s="225">
        <v>0</v>
      </c>
      <c r="R285" s="225">
        <f>Q285*H285</f>
        <v>0</v>
      </c>
      <c r="S285" s="225">
        <v>0</v>
      </c>
      <c r="T285" s="226">
        <f>S285*H285</f>
        <v>0</v>
      </c>
      <c r="U285" s="42"/>
      <c r="V285" s="42"/>
      <c r="W285" s="42"/>
      <c r="X285" s="42"/>
      <c r="Y285" s="42"/>
      <c r="Z285" s="42"/>
      <c r="AA285" s="42"/>
      <c r="AB285" s="42"/>
      <c r="AC285" s="42"/>
      <c r="AD285" s="42"/>
      <c r="AE285" s="42"/>
      <c r="AR285" s="227" t="s">
        <v>154</v>
      </c>
      <c r="AT285" s="227" t="s">
        <v>139</v>
      </c>
      <c r="AU285" s="227" t="s">
        <v>92</v>
      </c>
      <c r="AY285" s="20" t="s">
        <v>136</v>
      </c>
      <c r="BE285" s="228">
        <f>IF(N285="základní",J285,0)</f>
        <v>0</v>
      </c>
      <c r="BF285" s="228">
        <f>IF(N285="snížená",J285,0)</f>
        <v>0</v>
      </c>
      <c r="BG285" s="228">
        <f>IF(N285="zákl. přenesená",J285,0)</f>
        <v>0</v>
      </c>
      <c r="BH285" s="228">
        <f>IF(N285="sníž. přenesená",J285,0)</f>
        <v>0</v>
      </c>
      <c r="BI285" s="228">
        <f>IF(N285="nulová",J285,0)</f>
        <v>0</v>
      </c>
      <c r="BJ285" s="20" t="s">
        <v>90</v>
      </c>
      <c r="BK285" s="228">
        <f>ROUND(I285*H285,2)</f>
        <v>0</v>
      </c>
      <c r="BL285" s="20" t="s">
        <v>154</v>
      </c>
      <c r="BM285" s="227" t="s">
        <v>956</v>
      </c>
    </row>
    <row r="286" s="2" customFormat="1">
      <c r="A286" s="42"/>
      <c r="B286" s="43"/>
      <c r="C286" s="44"/>
      <c r="D286" s="229" t="s">
        <v>145</v>
      </c>
      <c r="E286" s="44"/>
      <c r="F286" s="230" t="s">
        <v>957</v>
      </c>
      <c r="G286" s="44"/>
      <c r="H286" s="44"/>
      <c r="I286" s="231"/>
      <c r="J286" s="44"/>
      <c r="K286" s="44"/>
      <c r="L286" s="48"/>
      <c r="M286" s="232"/>
      <c r="N286" s="233"/>
      <c r="O286" s="88"/>
      <c r="P286" s="88"/>
      <c r="Q286" s="88"/>
      <c r="R286" s="88"/>
      <c r="S286" s="88"/>
      <c r="T286" s="89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T286" s="20" t="s">
        <v>145</v>
      </c>
      <c r="AU286" s="20" t="s">
        <v>92</v>
      </c>
    </row>
    <row r="287" s="13" customFormat="1">
      <c r="A287" s="13"/>
      <c r="B287" s="234"/>
      <c r="C287" s="235"/>
      <c r="D287" s="229" t="s">
        <v>158</v>
      </c>
      <c r="E287" s="236" t="s">
        <v>44</v>
      </c>
      <c r="F287" s="237" t="s">
        <v>90</v>
      </c>
      <c r="G287" s="235"/>
      <c r="H287" s="238">
        <v>1</v>
      </c>
      <c r="I287" s="239"/>
      <c r="J287" s="235"/>
      <c r="K287" s="235"/>
      <c r="L287" s="240"/>
      <c r="M287" s="241"/>
      <c r="N287" s="242"/>
      <c r="O287" s="242"/>
      <c r="P287" s="242"/>
      <c r="Q287" s="242"/>
      <c r="R287" s="242"/>
      <c r="S287" s="242"/>
      <c r="T287" s="24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T287" s="244" t="s">
        <v>158</v>
      </c>
      <c r="AU287" s="244" t="s">
        <v>92</v>
      </c>
      <c r="AV287" s="13" t="s">
        <v>92</v>
      </c>
      <c r="AW287" s="13" t="s">
        <v>42</v>
      </c>
      <c r="AX287" s="13" t="s">
        <v>90</v>
      </c>
      <c r="AY287" s="244" t="s">
        <v>136</v>
      </c>
    </row>
    <row r="288" s="12" customFormat="1" ht="22.8" customHeight="1">
      <c r="A288" s="12"/>
      <c r="B288" s="200"/>
      <c r="C288" s="201"/>
      <c r="D288" s="202" t="s">
        <v>81</v>
      </c>
      <c r="E288" s="214" t="s">
        <v>536</v>
      </c>
      <c r="F288" s="214" t="s">
        <v>537</v>
      </c>
      <c r="G288" s="201"/>
      <c r="H288" s="201"/>
      <c r="I288" s="204"/>
      <c r="J288" s="215">
        <f>BK288</f>
        <v>0</v>
      </c>
      <c r="K288" s="201"/>
      <c r="L288" s="206"/>
      <c r="M288" s="207"/>
      <c r="N288" s="208"/>
      <c r="O288" s="208"/>
      <c r="P288" s="209">
        <f>SUM(P289:P295)</f>
        <v>0</v>
      </c>
      <c r="Q288" s="208"/>
      <c r="R288" s="209">
        <f>SUM(R289:R295)</f>
        <v>0</v>
      </c>
      <c r="S288" s="208"/>
      <c r="T288" s="210">
        <f>SUM(T289:T295)</f>
        <v>0</v>
      </c>
      <c r="U288" s="12"/>
      <c r="V288" s="12"/>
      <c r="W288" s="12"/>
      <c r="X288" s="12"/>
      <c r="Y288" s="12"/>
      <c r="Z288" s="12"/>
      <c r="AA288" s="12"/>
      <c r="AB288" s="12"/>
      <c r="AC288" s="12"/>
      <c r="AD288" s="12"/>
      <c r="AE288" s="12"/>
      <c r="AR288" s="211" t="s">
        <v>90</v>
      </c>
      <c r="AT288" s="212" t="s">
        <v>81</v>
      </c>
      <c r="AU288" s="212" t="s">
        <v>90</v>
      </c>
      <c r="AY288" s="211" t="s">
        <v>136</v>
      </c>
      <c r="BK288" s="213">
        <f>SUM(BK289:BK295)</f>
        <v>0</v>
      </c>
    </row>
    <row r="289" s="2" customFormat="1" ht="21.75" customHeight="1">
      <c r="A289" s="42"/>
      <c r="B289" s="43"/>
      <c r="C289" s="216" t="s">
        <v>466</v>
      </c>
      <c r="D289" s="216" t="s">
        <v>139</v>
      </c>
      <c r="E289" s="217" t="s">
        <v>539</v>
      </c>
      <c r="F289" s="218" t="s">
        <v>540</v>
      </c>
      <c r="G289" s="219" t="s">
        <v>322</v>
      </c>
      <c r="H289" s="220">
        <v>4.0960000000000001</v>
      </c>
      <c r="I289" s="221"/>
      <c r="J289" s="222">
        <f>ROUND(I289*H289,2)</f>
        <v>0</v>
      </c>
      <c r="K289" s="218" t="s">
        <v>240</v>
      </c>
      <c r="L289" s="48"/>
      <c r="M289" s="223" t="s">
        <v>44</v>
      </c>
      <c r="N289" s="224" t="s">
        <v>53</v>
      </c>
      <c r="O289" s="88"/>
      <c r="P289" s="225">
        <f>O289*H289</f>
        <v>0</v>
      </c>
      <c r="Q289" s="225">
        <v>0</v>
      </c>
      <c r="R289" s="225">
        <f>Q289*H289</f>
        <v>0</v>
      </c>
      <c r="S289" s="225">
        <v>0</v>
      </c>
      <c r="T289" s="226">
        <f>S289*H289</f>
        <v>0</v>
      </c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R289" s="227" t="s">
        <v>154</v>
      </c>
      <c r="AT289" s="227" t="s">
        <v>139</v>
      </c>
      <c r="AU289" s="227" t="s">
        <v>92</v>
      </c>
      <c r="AY289" s="20" t="s">
        <v>136</v>
      </c>
      <c r="BE289" s="228">
        <f>IF(N289="základní",J289,0)</f>
        <v>0</v>
      </c>
      <c r="BF289" s="228">
        <f>IF(N289="snížená",J289,0)</f>
        <v>0</v>
      </c>
      <c r="BG289" s="228">
        <f>IF(N289="zákl. přenesená",J289,0)</f>
        <v>0</v>
      </c>
      <c r="BH289" s="228">
        <f>IF(N289="sníž. přenesená",J289,0)</f>
        <v>0</v>
      </c>
      <c r="BI289" s="228">
        <f>IF(N289="nulová",J289,0)</f>
        <v>0</v>
      </c>
      <c r="BJ289" s="20" t="s">
        <v>90</v>
      </c>
      <c r="BK289" s="228">
        <f>ROUND(I289*H289,2)</f>
        <v>0</v>
      </c>
      <c r="BL289" s="20" t="s">
        <v>154</v>
      </c>
      <c r="BM289" s="227" t="s">
        <v>958</v>
      </c>
    </row>
    <row r="290" s="2" customFormat="1">
      <c r="A290" s="42"/>
      <c r="B290" s="43"/>
      <c r="C290" s="44"/>
      <c r="D290" s="251" t="s">
        <v>242</v>
      </c>
      <c r="E290" s="44"/>
      <c r="F290" s="252" t="s">
        <v>542</v>
      </c>
      <c r="G290" s="44"/>
      <c r="H290" s="44"/>
      <c r="I290" s="231"/>
      <c r="J290" s="44"/>
      <c r="K290" s="44"/>
      <c r="L290" s="48"/>
      <c r="M290" s="232"/>
      <c r="N290" s="233"/>
      <c r="O290" s="88"/>
      <c r="P290" s="88"/>
      <c r="Q290" s="88"/>
      <c r="R290" s="88"/>
      <c r="S290" s="88"/>
      <c r="T290" s="89"/>
      <c r="U290" s="42"/>
      <c r="V290" s="42"/>
      <c r="W290" s="42"/>
      <c r="X290" s="42"/>
      <c r="Y290" s="42"/>
      <c r="Z290" s="42"/>
      <c r="AA290" s="42"/>
      <c r="AB290" s="42"/>
      <c r="AC290" s="42"/>
      <c r="AD290" s="42"/>
      <c r="AE290" s="42"/>
      <c r="AT290" s="20" t="s">
        <v>242</v>
      </c>
      <c r="AU290" s="20" t="s">
        <v>92</v>
      </c>
    </row>
    <row r="291" s="2" customFormat="1" ht="24.15" customHeight="1">
      <c r="A291" s="42"/>
      <c r="B291" s="43"/>
      <c r="C291" s="216" t="s">
        <v>29</v>
      </c>
      <c r="D291" s="216" t="s">
        <v>139</v>
      </c>
      <c r="E291" s="217" t="s">
        <v>544</v>
      </c>
      <c r="F291" s="218" t="s">
        <v>545</v>
      </c>
      <c r="G291" s="219" t="s">
        <v>322</v>
      </c>
      <c r="H291" s="220">
        <v>118.78400000000001</v>
      </c>
      <c r="I291" s="221"/>
      <c r="J291" s="222">
        <f>ROUND(I291*H291,2)</f>
        <v>0</v>
      </c>
      <c r="K291" s="218" t="s">
        <v>240</v>
      </c>
      <c r="L291" s="48"/>
      <c r="M291" s="223" t="s">
        <v>44</v>
      </c>
      <c r="N291" s="224" t="s">
        <v>53</v>
      </c>
      <c r="O291" s="88"/>
      <c r="P291" s="225">
        <f>O291*H291</f>
        <v>0</v>
      </c>
      <c r="Q291" s="225">
        <v>0</v>
      </c>
      <c r="R291" s="225">
        <f>Q291*H291</f>
        <v>0</v>
      </c>
      <c r="S291" s="225">
        <v>0</v>
      </c>
      <c r="T291" s="226">
        <f>S291*H291</f>
        <v>0</v>
      </c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R291" s="227" t="s">
        <v>154</v>
      </c>
      <c r="AT291" s="227" t="s">
        <v>139</v>
      </c>
      <c r="AU291" s="227" t="s">
        <v>92</v>
      </c>
      <c r="AY291" s="20" t="s">
        <v>136</v>
      </c>
      <c r="BE291" s="228">
        <f>IF(N291="základní",J291,0)</f>
        <v>0</v>
      </c>
      <c r="BF291" s="228">
        <f>IF(N291="snížená",J291,0)</f>
        <v>0</v>
      </c>
      <c r="BG291" s="228">
        <f>IF(N291="zákl. přenesená",J291,0)</f>
        <v>0</v>
      </c>
      <c r="BH291" s="228">
        <f>IF(N291="sníž. přenesená",J291,0)</f>
        <v>0</v>
      </c>
      <c r="BI291" s="228">
        <f>IF(N291="nulová",J291,0)</f>
        <v>0</v>
      </c>
      <c r="BJ291" s="20" t="s">
        <v>90</v>
      </c>
      <c r="BK291" s="228">
        <f>ROUND(I291*H291,2)</f>
        <v>0</v>
      </c>
      <c r="BL291" s="20" t="s">
        <v>154</v>
      </c>
      <c r="BM291" s="227" t="s">
        <v>959</v>
      </c>
    </row>
    <row r="292" s="2" customFormat="1">
      <c r="A292" s="42"/>
      <c r="B292" s="43"/>
      <c r="C292" s="44"/>
      <c r="D292" s="251" t="s">
        <v>242</v>
      </c>
      <c r="E292" s="44"/>
      <c r="F292" s="252" t="s">
        <v>547</v>
      </c>
      <c r="G292" s="44"/>
      <c r="H292" s="44"/>
      <c r="I292" s="231"/>
      <c r="J292" s="44"/>
      <c r="K292" s="44"/>
      <c r="L292" s="48"/>
      <c r="M292" s="232"/>
      <c r="N292" s="233"/>
      <c r="O292" s="88"/>
      <c r="P292" s="88"/>
      <c r="Q292" s="88"/>
      <c r="R292" s="88"/>
      <c r="S292" s="88"/>
      <c r="T292" s="89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T292" s="20" t="s">
        <v>242</v>
      </c>
      <c r="AU292" s="20" t="s">
        <v>92</v>
      </c>
    </row>
    <row r="293" s="13" customFormat="1">
      <c r="A293" s="13"/>
      <c r="B293" s="234"/>
      <c r="C293" s="235"/>
      <c r="D293" s="229" t="s">
        <v>158</v>
      </c>
      <c r="E293" s="235"/>
      <c r="F293" s="237" t="s">
        <v>960</v>
      </c>
      <c r="G293" s="235"/>
      <c r="H293" s="238">
        <v>118.78400000000001</v>
      </c>
      <c r="I293" s="239"/>
      <c r="J293" s="235"/>
      <c r="K293" s="235"/>
      <c r="L293" s="240"/>
      <c r="M293" s="241"/>
      <c r="N293" s="242"/>
      <c r="O293" s="242"/>
      <c r="P293" s="242"/>
      <c r="Q293" s="242"/>
      <c r="R293" s="242"/>
      <c r="S293" s="242"/>
      <c r="T293" s="243"/>
      <c r="U293" s="13"/>
      <c r="V293" s="13"/>
      <c r="W293" s="13"/>
      <c r="X293" s="13"/>
      <c r="Y293" s="13"/>
      <c r="Z293" s="13"/>
      <c r="AA293" s="13"/>
      <c r="AB293" s="13"/>
      <c r="AC293" s="13"/>
      <c r="AD293" s="13"/>
      <c r="AE293" s="13"/>
      <c r="AT293" s="244" t="s">
        <v>158</v>
      </c>
      <c r="AU293" s="244" t="s">
        <v>92</v>
      </c>
      <c r="AV293" s="13" t="s">
        <v>92</v>
      </c>
      <c r="AW293" s="13" t="s">
        <v>4</v>
      </c>
      <c r="AX293" s="13" t="s">
        <v>90</v>
      </c>
      <c r="AY293" s="244" t="s">
        <v>136</v>
      </c>
    </row>
    <row r="294" s="2" customFormat="1" ht="24.15" customHeight="1">
      <c r="A294" s="42"/>
      <c r="B294" s="43"/>
      <c r="C294" s="216" t="s">
        <v>475</v>
      </c>
      <c r="D294" s="216" t="s">
        <v>139</v>
      </c>
      <c r="E294" s="217" t="s">
        <v>550</v>
      </c>
      <c r="F294" s="218" t="s">
        <v>551</v>
      </c>
      <c r="G294" s="219" t="s">
        <v>322</v>
      </c>
      <c r="H294" s="220">
        <v>4.0960000000000001</v>
      </c>
      <c r="I294" s="221"/>
      <c r="J294" s="222">
        <f>ROUND(I294*H294,2)</f>
        <v>0</v>
      </c>
      <c r="K294" s="218" t="s">
        <v>240</v>
      </c>
      <c r="L294" s="48"/>
      <c r="M294" s="223" t="s">
        <v>44</v>
      </c>
      <c r="N294" s="224" t="s">
        <v>53</v>
      </c>
      <c r="O294" s="88"/>
      <c r="P294" s="225">
        <f>O294*H294</f>
        <v>0</v>
      </c>
      <c r="Q294" s="225">
        <v>0</v>
      </c>
      <c r="R294" s="225">
        <f>Q294*H294</f>
        <v>0</v>
      </c>
      <c r="S294" s="225">
        <v>0</v>
      </c>
      <c r="T294" s="226">
        <f>S294*H294</f>
        <v>0</v>
      </c>
      <c r="U294" s="42"/>
      <c r="V294" s="42"/>
      <c r="W294" s="42"/>
      <c r="X294" s="42"/>
      <c r="Y294" s="42"/>
      <c r="Z294" s="42"/>
      <c r="AA294" s="42"/>
      <c r="AB294" s="42"/>
      <c r="AC294" s="42"/>
      <c r="AD294" s="42"/>
      <c r="AE294" s="42"/>
      <c r="AR294" s="227" t="s">
        <v>154</v>
      </c>
      <c r="AT294" s="227" t="s">
        <v>139</v>
      </c>
      <c r="AU294" s="227" t="s">
        <v>92</v>
      </c>
      <c r="AY294" s="20" t="s">
        <v>136</v>
      </c>
      <c r="BE294" s="228">
        <f>IF(N294="základní",J294,0)</f>
        <v>0</v>
      </c>
      <c r="BF294" s="228">
        <f>IF(N294="snížená",J294,0)</f>
        <v>0</v>
      </c>
      <c r="BG294" s="228">
        <f>IF(N294="zákl. přenesená",J294,0)</f>
        <v>0</v>
      </c>
      <c r="BH294" s="228">
        <f>IF(N294="sníž. přenesená",J294,0)</f>
        <v>0</v>
      </c>
      <c r="BI294" s="228">
        <f>IF(N294="nulová",J294,0)</f>
        <v>0</v>
      </c>
      <c r="BJ294" s="20" t="s">
        <v>90</v>
      </c>
      <c r="BK294" s="228">
        <f>ROUND(I294*H294,2)</f>
        <v>0</v>
      </c>
      <c r="BL294" s="20" t="s">
        <v>154</v>
      </c>
      <c r="BM294" s="227" t="s">
        <v>961</v>
      </c>
    </row>
    <row r="295" s="2" customFormat="1">
      <c r="A295" s="42"/>
      <c r="B295" s="43"/>
      <c r="C295" s="44"/>
      <c r="D295" s="251" t="s">
        <v>242</v>
      </c>
      <c r="E295" s="44"/>
      <c r="F295" s="252" t="s">
        <v>553</v>
      </c>
      <c r="G295" s="44"/>
      <c r="H295" s="44"/>
      <c r="I295" s="231"/>
      <c r="J295" s="44"/>
      <c r="K295" s="44"/>
      <c r="L295" s="48"/>
      <c r="M295" s="232"/>
      <c r="N295" s="233"/>
      <c r="O295" s="88"/>
      <c r="P295" s="88"/>
      <c r="Q295" s="88"/>
      <c r="R295" s="88"/>
      <c r="S295" s="88"/>
      <c r="T295" s="89"/>
      <c r="U295" s="42"/>
      <c r="V295" s="42"/>
      <c r="W295" s="42"/>
      <c r="X295" s="42"/>
      <c r="Y295" s="42"/>
      <c r="Z295" s="42"/>
      <c r="AA295" s="42"/>
      <c r="AB295" s="42"/>
      <c r="AC295" s="42"/>
      <c r="AD295" s="42"/>
      <c r="AE295" s="42"/>
      <c r="AT295" s="20" t="s">
        <v>242</v>
      </c>
      <c r="AU295" s="20" t="s">
        <v>92</v>
      </c>
    </row>
    <row r="296" s="12" customFormat="1" ht="22.8" customHeight="1">
      <c r="A296" s="12"/>
      <c r="B296" s="200"/>
      <c r="C296" s="201"/>
      <c r="D296" s="202" t="s">
        <v>81</v>
      </c>
      <c r="E296" s="214" t="s">
        <v>554</v>
      </c>
      <c r="F296" s="214" t="s">
        <v>555</v>
      </c>
      <c r="G296" s="201"/>
      <c r="H296" s="201"/>
      <c r="I296" s="204"/>
      <c r="J296" s="215">
        <f>BK296</f>
        <v>0</v>
      </c>
      <c r="K296" s="201"/>
      <c r="L296" s="206"/>
      <c r="M296" s="207"/>
      <c r="N296" s="208"/>
      <c r="O296" s="208"/>
      <c r="P296" s="209">
        <f>SUM(P297:P298)</f>
        <v>0</v>
      </c>
      <c r="Q296" s="208"/>
      <c r="R296" s="209">
        <f>SUM(R297:R298)</f>
        <v>0</v>
      </c>
      <c r="S296" s="208"/>
      <c r="T296" s="210">
        <f>SUM(T297:T298)</f>
        <v>0</v>
      </c>
      <c r="U296" s="12"/>
      <c r="V296" s="12"/>
      <c r="W296" s="12"/>
      <c r="X296" s="12"/>
      <c r="Y296" s="12"/>
      <c r="Z296" s="12"/>
      <c r="AA296" s="12"/>
      <c r="AB296" s="12"/>
      <c r="AC296" s="12"/>
      <c r="AD296" s="12"/>
      <c r="AE296" s="12"/>
      <c r="AR296" s="211" t="s">
        <v>90</v>
      </c>
      <c r="AT296" s="212" t="s">
        <v>81</v>
      </c>
      <c r="AU296" s="212" t="s">
        <v>90</v>
      </c>
      <c r="AY296" s="211" t="s">
        <v>136</v>
      </c>
      <c r="BK296" s="213">
        <f>SUM(BK297:BK298)</f>
        <v>0</v>
      </c>
    </row>
    <row r="297" s="2" customFormat="1" ht="24.15" customHeight="1">
      <c r="A297" s="42"/>
      <c r="B297" s="43"/>
      <c r="C297" s="216" t="s">
        <v>480</v>
      </c>
      <c r="D297" s="216" t="s">
        <v>139</v>
      </c>
      <c r="E297" s="217" t="s">
        <v>557</v>
      </c>
      <c r="F297" s="218" t="s">
        <v>558</v>
      </c>
      <c r="G297" s="219" t="s">
        <v>322</v>
      </c>
      <c r="H297" s="220">
        <v>71.120999999999995</v>
      </c>
      <c r="I297" s="221"/>
      <c r="J297" s="222">
        <f>ROUND(I297*H297,2)</f>
        <v>0</v>
      </c>
      <c r="K297" s="218" t="s">
        <v>240</v>
      </c>
      <c r="L297" s="48"/>
      <c r="M297" s="223" t="s">
        <v>44</v>
      </c>
      <c r="N297" s="224" t="s">
        <v>53</v>
      </c>
      <c r="O297" s="88"/>
      <c r="P297" s="225">
        <f>O297*H297</f>
        <v>0</v>
      </c>
      <c r="Q297" s="225">
        <v>0</v>
      </c>
      <c r="R297" s="225">
        <f>Q297*H297</f>
        <v>0</v>
      </c>
      <c r="S297" s="225">
        <v>0</v>
      </c>
      <c r="T297" s="226">
        <f>S297*H297</f>
        <v>0</v>
      </c>
      <c r="U297" s="42"/>
      <c r="V297" s="42"/>
      <c r="W297" s="42"/>
      <c r="X297" s="42"/>
      <c r="Y297" s="42"/>
      <c r="Z297" s="42"/>
      <c r="AA297" s="42"/>
      <c r="AB297" s="42"/>
      <c r="AC297" s="42"/>
      <c r="AD297" s="42"/>
      <c r="AE297" s="42"/>
      <c r="AR297" s="227" t="s">
        <v>154</v>
      </c>
      <c r="AT297" s="227" t="s">
        <v>139</v>
      </c>
      <c r="AU297" s="227" t="s">
        <v>92</v>
      </c>
      <c r="AY297" s="20" t="s">
        <v>136</v>
      </c>
      <c r="BE297" s="228">
        <f>IF(N297="základní",J297,0)</f>
        <v>0</v>
      </c>
      <c r="BF297" s="228">
        <f>IF(N297="snížená",J297,0)</f>
        <v>0</v>
      </c>
      <c r="BG297" s="228">
        <f>IF(N297="zákl. přenesená",J297,0)</f>
        <v>0</v>
      </c>
      <c r="BH297" s="228">
        <f>IF(N297="sníž. přenesená",J297,0)</f>
        <v>0</v>
      </c>
      <c r="BI297" s="228">
        <f>IF(N297="nulová",J297,0)</f>
        <v>0</v>
      </c>
      <c r="BJ297" s="20" t="s">
        <v>90</v>
      </c>
      <c r="BK297" s="228">
        <f>ROUND(I297*H297,2)</f>
        <v>0</v>
      </c>
      <c r="BL297" s="20" t="s">
        <v>154</v>
      </c>
      <c r="BM297" s="227" t="s">
        <v>962</v>
      </c>
    </row>
    <row r="298" s="2" customFormat="1">
      <c r="A298" s="42"/>
      <c r="B298" s="43"/>
      <c r="C298" s="44"/>
      <c r="D298" s="251" t="s">
        <v>242</v>
      </c>
      <c r="E298" s="44"/>
      <c r="F298" s="252" t="s">
        <v>560</v>
      </c>
      <c r="G298" s="44"/>
      <c r="H298" s="44"/>
      <c r="I298" s="231"/>
      <c r="J298" s="44"/>
      <c r="K298" s="44"/>
      <c r="L298" s="48"/>
      <c r="M298" s="232"/>
      <c r="N298" s="233"/>
      <c r="O298" s="88"/>
      <c r="P298" s="88"/>
      <c r="Q298" s="88"/>
      <c r="R298" s="88"/>
      <c r="S298" s="88"/>
      <c r="T298" s="89"/>
      <c r="U298" s="42"/>
      <c r="V298" s="42"/>
      <c r="W298" s="42"/>
      <c r="X298" s="42"/>
      <c r="Y298" s="42"/>
      <c r="Z298" s="42"/>
      <c r="AA298" s="42"/>
      <c r="AB298" s="42"/>
      <c r="AC298" s="42"/>
      <c r="AD298" s="42"/>
      <c r="AE298" s="42"/>
      <c r="AT298" s="20" t="s">
        <v>242</v>
      </c>
      <c r="AU298" s="20" t="s">
        <v>92</v>
      </c>
    </row>
    <row r="299" s="12" customFormat="1" ht="25.92" customHeight="1">
      <c r="A299" s="12"/>
      <c r="B299" s="200"/>
      <c r="C299" s="201"/>
      <c r="D299" s="202" t="s">
        <v>81</v>
      </c>
      <c r="E299" s="203" t="s">
        <v>963</v>
      </c>
      <c r="F299" s="203" t="s">
        <v>964</v>
      </c>
      <c r="G299" s="201"/>
      <c r="H299" s="201"/>
      <c r="I299" s="204"/>
      <c r="J299" s="205">
        <f>BK299</f>
        <v>0</v>
      </c>
      <c r="K299" s="201"/>
      <c r="L299" s="206"/>
      <c r="M299" s="207"/>
      <c r="N299" s="208"/>
      <c r="O299" s="208"/>
      <c r="P299" s="209">
        <f>P300</f>
        <v>0</v>
      </c>
      <c r="Q299" s="208"/>
      <c r="R299" s="209">
        <f>R300</f>
        <v>0.018190000000000001</v>
      </c>
      <c r="S299" s="208"/>
      <c r="T299" s="210">
        <f>T300</f>
        <v>0</v>
      </c>
      <c r="U299" s="12"/>
      <c r="V299" s="12"/>
      <c r="W299" s="12"/>
      <c r="X299" s="12"/>
      <c r="Y299" s="12"/>
      <c r="Z299" s="12"/>
      <c r="AA299" s="12"/>
      <c r="AB299" s="12"/>
      <c r="AC299" s="12"/>
      <c r="AD299" s="12"/>
      <c r="AE299" s="12"/>
      <c r="AR299" s="211" t="s">
        <v>92</v>
      </c>
      <c r="AT299" s="212" t="s">
        <v>81</v>
      </c>
      <c r="AU299" s="212" t="s">
        <v>82</v>
      </c>
      <c r="AY299" s="211" t="s">
        <v>136</v>
      </c>
      <c r="BK299" s="213">
        <f>BK300</f>
        <v>0</v>
      </c>
    </row>
    <row r="300" s="12" customFormat="1" ht="22.8" customHeight="1">
      <c r="A300" s="12"/>
      <c r="B300" s="200"/>
      <c r="C300" s="201"/>
      <c r="D300" s="202" t="s">
        <v>81</v>
      </c>
      <c r="E300" s="214" t="s">
        <v>965</v>
      </c>
      <c r="F300" s="214" t="s">
        <v>966</v>
      </c>
      <c r="G300" s="201"/>
      <c r="H300" s="201"/>
      <c r="I300" s="204"/>
      <c r="J300" s="215">
        <f>BK300</f>
        <v>0</v>
      </c>
      <c r="K300" s="201"/>
      <c r="L300" s="206"/>
      <c r="M300" s="207"/>
      <c r="N300" s="208"/>
      <c r="O300" s="208"/>
      <c r="P300" s="209">
        <f>SUM(P301:P308)</f>
        <v>0</v>
      </c>
      <c r="Q300" s="208"/>
      <c r="R300" s="209">
        <f>SUM(R301:R308)</f>
        <v>0.018190000000000001</v>
      </c>
      <c r="S300" s="208"/>
      <c r="T300" s="210">
        <f>SUM(T301:T308)</f>
        <v>0</v>
      </c>
      <c r="U300" s="12"/>
      <c r="V300" s="12"/>
      <c r="W300" s="12"/>
      <c r="X300" s="12"/>
      <c r="Y300" s="12"/>
      <c r="Z300" s="12"/>
      <c r="AA300" s="12"/>
      <c r="AB300" s="12"/>
      <c r="AC300" s="12"/>
      <c r="AD300" s="12"/>
      <c r="AE300" s="12"/>
      <c r="AR300" s="211" t="s">
        <v>92</v>
      </c>
      <c r="AT300" s="212" t="s">
        <v>81</v>
      </c>
      <c r="AU300" s="212" t="s">
        <v>90</v>
      </c>
      <c r="AY300" s="211" t="s">
        <v>136</v>
      </c>
      <c r="BK300" s="213">
        <f>SUM(BK301:BK308)</f>
        <v>0</v>
      </c>
    </row>
    <row r="301" s="2" customFormat="1" ht="24.15" customHeight="1">
      <c r="A301" s="42"/>
      <c r="B301" s="43"/>
      <c r="C301" s="216" t="s">
        <v>484</v>
      </c>
      <c r="D301" s="216" t="s">
        <v>139</v>
      </c>
      <c r="E301" s="217" t="s">
        <v>967</v>
      </c>
      <c r="F301" s="218" t="s">
        <v>968</v>
      </c>
      <c r="G301" s="219" t="s">
        <v>200</v>
      </c>
      <c r="H301" s="220">
        <v>0.017000000000000001</v>
      </c>
      <c r="I301" s="221"/>
      <c r="J301" s="222">
        <f>ROUND(I301*H301,2)</f>
        <v>0</v>
      </c>
      <c r="K301" s="218" t="s">
        <v>240</v>
      </c>
      <c r="L301" s="48"/>
      <c r="M301" s="223" t="s">
        <v>44</v>
      </c>
      <c r="N301" s="224" t="s">
        <v>53</v>
      </c>
      <c r="O301" s="88"/>
      <c r="P301" s="225">
        <f>O301*H301</f>
        <v>0</v>
      </c>
      <c r="Q301" s="225">
        <v>0</v>
      </c>
      <c r="R301" s="225">
        <f>Q301*H301</f>
        <v>0</v>
      </c>
      <c r="S301" s="225">
        <v>0</v>
      </c>
      <c r="T301" s="226">
        <f>S301*H301</f>
        <v>0</v>
      </c>
      <c r="U301" s="42"/>
      <c r="V301" s="42"/>
      <c r="W301" s="42"/>
      <c r="X301" s="42"/>
      <c r="Y301" s="42"/>
      <c r="Z301" s="42"/>
      <c r="AA301" s="42"/>
      <c r="AB301" s="42"/>
      <c r="AC301" s="42"/>
      <c r="AD301" s="42"/>
      <c r="AE301" s="42"/>
      <c r="AR301" s="227" t="s">
        <v>326</v>
      </c>
      <c r="AT301" s="227" t="s">
        <v>139</v>
      </c>
      <c r="AU301" s="227" t="s">
        <v>92</v>
      </c>
      <c r="AY301" s="20" t="s">
        <v>136</v>
      </c>
      <c r="BE301" s="228">
        <f>IF(N301="základní",J301,0)</f>
        <v>0</v>
      </c>
      <c r="BF301" s="228">
        <f>IF(N301="snížená",J301,0)</f>
        <v>0</v>
      </c>
      <c r="BG301" s="228">
        <f>IF(N301="zákl. přenesená",J301,0)</f>
        <v>0</v>
      </c>
      <c r="BH301" s="228">
        <f>IF(N301="sníž. přenesená",J301,0)</f>
        <v>0</v>
      </c>
      <c r="BI301" s="228">
        <f>IF(N301="nulová",J301,0)</f>
        <v>0</v>
      </c>
      <c r="BJ301" s="20" t="s">
        <v>90</v>
      </c>
      <c r="BK301" s="228">
        <f>ROUND(I301*H301,2)</f>
        <v>0</v>
      </c>
      <c r="BL301" s="20" t="s">
        <v>326</v>
      </c>
      <c r="BM301" s="227" t="s">
        <v>969</v>
      </c>
    </row>
    <row r="302" s="2" customFormat="1">
      <c r="A302" s="42"/>
      <c r="B302" s="43"/>
      <c r="C302" s="44"/>
      <c r="D302" s="251" t="s">
        <v>242</v>
      </c>
      <c r="E302" s="44"/>
      <c r="F302" s="252" t="s">
        <v>970</v>
      </c>
      <c r="G302" s="44"/>
      <c r="H302" s="44"/>
      <c r="I302" s="231"/>
      <c r="J302" s="44"/>
      <c r="K302" s="44"/>
      <c r="L302" s="48"/>
      <c r="M302" s="232"/>
      <c r="N302" s="233"/>
      <c r="O302" s="88"/>
      <c r="P302" s="88"/>
      <c r="Q302" s="88"/>
      <c r="R302" s="88"/>
      <c r="S302" s="88"/>
      <c r="T302" s="89"/>
      <c r="U302" s="42"/>
      <c r="V302" s="42"/>
      <c r="W302" s="42"/>
      <c r="X302" s="42"/>
      <c r="Y302" s="42"/>
      <c r="Z302" s="42"/>
      <c r="AA302" s="42"/>
      <c r="AB302" s="42"/>
      <c r="AC302" s="42"/>
      <c r="AD302" s="42"/>
      <c r="AE302" s="42"/>
      <c r="AT302" s="20" t="s">
        <v>242</v>
      </c>
      <c r="AU302" s="20" t="s">
        <v>92</v>
      </c>
    </row>
    <row r="303" s="16" customFormat="1">
      <c r="A303" s="16"/>
      <c r="B303" s="292"/>
      <c r="C303" s="293"/>
      <c r="D303" s="229" t="s">
        <v>158</v>
      </c>
      <c r="E303" s="294" t="s">
        <v>44</v>
      </c>
      <c r="F303" s="295" t="s">
        <v>971</v>
      </c>
      <c r="G303" s="293"/>
      <c r="H303" s="294" t="s">
        <v>44</v>
      </c>
      <c r="I303" s="296"/>
      <c r="J303" s="293"/>
      <c r="K303" s="293"/>
      <c r="L303" s="297"/>
      <c r="M303" s="298"/>
      <c r="N303" s="299"/>
      <c r="O303" s="299"/>
      <c r="P303" s="299"/>
      <c r="Q303" s="299"/>
      <c r="R303" s="299"/>
      <c r="S303" s="299"/>
      <c r="T303" s="300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T303" s="301" t="s">
        <v>158</v>
      </c>
      <c r="AU303" s="301" t="s">
        <v>92</v>
      </c>
      <c r="AV303" s="16" t="s">
        <v>90</v>
      </c>
      <c r="AW303" s="16" t="s">
        <v>42</v>
      </c>
      <c r="AX303" s="16" t="s">
        <v>82</v>
      </c>
      <c r="AY303" s="301" t="s">
        <v>136</v>
      </c>
    </row>
    <row r="304" s="13" customFormat="1">
      <c r="A304" s="13"/>
      <c r="B304" s="234"/>
      <c r="C304" s="235"/>
      <c r="D304" s="229" t="s">
        <v>158</v>
      </c>
      <c r="E304" s="236" t="s">
        <v>44</v>
      </c>
      <c r="F304" s="237" t="s">
        <v>972</v>
      </c>
      <c r="G304" s="235"/>
      <c r="H304" s="238">
        <v>0.017000000000000001</v>
      </c>
      <c r="I304" s="239"/>
      <c r="J304" s="235"/>
      <c r="K304" s="235"/>
      <c r="L304" s="240"/>
      <c r="M304" s="241"/>
      <c r="N304" s="242"/>
      <c r="O304" s="242"/>
      <c r="P304" s="242"/>
      <c r="Q304" s="242"/>
      <c r="R304" s="242"/>
      <c r="S304" s="242"/>
      <c r="T304" s="243"/>
      <c r="U304" s="13"/>
      <c r="V304" s="13"/>
      <c r="W304" s="13"/>
      <c r="X304" s="13"/>
      <c r="Y304" s="13"/>
      <c r="Z304" s="13"/>
      <c r="AA304" s="13"/>
      <c r="AB304" s="13"/>
      <c r="AC304" s="13"/>
      <c r="AD304" s="13"/>
      <c r="AE304" s="13"/>
      <c r="AT304" s="244" t="s">
        <v>158</v>
      </c>
      <c r="AU304" s="244" t="s">
        <v>92</v>
      </c>
      <c r="AV304" s="13" t="s">
        <v>92</v>
      </c>
      <c r="AW304" s="13" t="s">
        <v>42</v>
      </c>
      <c r="AX304" s="13" t="s">
        <v>90</v>
      </c>
      <c r="AY304" s="244" t="s">
        <v>136</v>
      </c>
    </row>
    <row r="305" s="2" customFormat="1" ht="16.5" customHeight="1">
      <c r="A305" s="42"/>
      <c r="B305" s="43"/>
      <c r="C305" s="278" t="s">
        <v>488</v>
      </c>
      <c r="D305" s="278" t="s">
        <v>347</v>
      </c>
      <c r="E305" s="279" t="s">
        <v>973</v>
      </c>
      <c r="F305" s="280" t="s">
        <v>974</v>
      </c>
      <c r="G305" s="281" t="s">
        <v>975</v>
      </c>
      <c r="H305" s="282">
        <v>17</v>
      </c>
      <c r="I305" s="283"/>
      <c r="J305" s="284">
        <f>ROUND(I305*H305,2)</f>
        <v>0</v>
      </c>
      <c r="K305" s="280" t="s">
        <v>240</v>
      </c>
      <c r="L305" s="285"/>
      <c r="M305" s="286" t="s">
        <v>44</v>
      </c>
      <c r="N305" s="287" t="s">
        <v>53</v>
      </c>
      <c r="O305" s="88"/>
      <c r="P305" s="225">
        <f>O305*H305</f>
        <v>0</v>
      </c>
      <c r="Q305" s="225">
        <v>0.00107</v>
      </c>
      <c r="R305" s="225">
        <f>Q305*H305</f>
        <v>0.018190000000000001</v>
      </c>
      <c r="S305" s="225">
        <v>0</v>
      </c>
      <c r="T305" s="226">
        <f>S305*H305</f>
        <v>0</v>
      </c>
      <c r="U305" s="42"/>
      <c r="V305" s="42"/>
      <c r="W305" s="42"/>
      <c r="X305" s="42"/>
      <c r="Y305" s="42"/>
      <c r="Z305" s="42"/>
      <c r="AA305" s="42"/>
      <c r="AB305" s="42"/>
      <c r="AC305" s="42"/>
      <c r="AD305" s="42"/>
      <c r="AE305" s="42"/>
      <c r="AR305" s="227" t="s">
        <v>417</v>
      </c>
      <c r="AT305" s="227" t="s">
        <v>347</v>
      </c>
      <c r="AU305" s="227" t="s">
        <v>92</v>
      </c>
      <c r="AY305" s="20" t="s">
        <v>136</v>
      </c>
      <c r="BE305" s="228">
        <f>IF(N305="základní",J305,0)</f>
        <v>0</v>
      </c>
      <c r="BF305" s="228">
        <f>IF(N305="snížená",J305,0)</f>
        <v>0</v>
      </c>
      <c r="BG305" s="228">
        <f>IF(N305="zákl. přenesená",J305,0)</f>
        <v>0</v>
      </c>
      <c r="BH305" s="228">
        <f>IF(N305="sníž. přenesená",J305,0)</f>
        <v>0</v>
      </c>
      <c r="BI305" s="228">
        <f>IF(N305="nulová",J305,0)</f>
        <v>0</v>
      </c>
      <c r="BJ305" s="20" t="s">
        <v>90</v>
      </c>
      <c r="BK305" s="228">
        <f>ROUND(I305*H305,2)</f>
        <v>0</v>
      </c>
      <c r="BL305" s="20" t="s">
        <v>326</v>
      </c>
      <c r="BM305" s="227" t="s">
        <v>976</v>
      </c>
    </row>
    <row r="306" s="13" customFormat="1">
      <c r="A306" s="13"/>
      <c r="B306" s="234"/>
      <c r="C306" s="235"/>
      <c r="D306" s="229" t="s">
        <v>158</v>
      </c>
      <c r="E306" s="235"/>
      <c r="F306" s="237" t="s">
        <v>977</v>
      </c>
      <c r="G306" s="235"/>
      <c r="H306" s="238">
        <v>17</v>
      </c>
      <c r="I306" s="239"/>
      <c r="J306" s="235"/>
      <c r="K306" s="235"/>
      <c r="L306" s="240"/>
      <c r="M306" s="241"/>
      <c r="N306" s="242"/>
      <c r="O306" s="242"/>
      <c r="P306" s="242"/>
      <c r="Q306" s="242"/>
      <c r="R306" s="242"/>
      <c r="S306" s="242"/>
      <c r="T306" s="243"/>
      <c r="U306" s="13"/>
      <c r="V306" s="13"/>
      <c r="W306" s="13"/>
      <c r="X306" s="13"/>
      <c r="Y306" s="13"/>
      <c r="Z306" s="13"/>
      <c r="AA306" s="13"/>
      <c r="AB306" s="13"/>
      <c r="AC306" s="13"/>
      <c r="AD306" s="13"/>
      <c r="AE306" s="13"/>
      <c r="AT306" s="244" t="s">
        <v>158</v>
      </c>
      <c r="AU306" s="244" t="s">
        <v>92</v>
      </c>
      <c r="AV306" s="13" t="s">
        <v>92</v>
      </c>
      <c r="AW306" s="13" t="s">
        <v>4</v>
      </c>
      <c r="AX306" s="13" t="s">
        <v>90</v>
      </c>
      <c r="AY306" s="244" t="s">
        <v>136</v>
      </c>
    </row>
    <row r="307" s="2" customFormat="1" ht="24.15" customHeight="1">
      <c r="A307" s="42"/>
      <c r="B307" s="43"/>
      <c r="C307" s="216" t="s">
        <v>492</v>
      </c>
      <c r="D307" s="216" t="s">
        <v>139</v>
      </c>
      <c r="E307" s="217" t="s">
        <v>978</v>
      </c>
      <c r="F307" s="218" t="s">
        <v>979</v>
      </c>
      <c r="G307" s="219" t="s">
        <v>322</v>
      </c>
      <c r="H307" s="220">
        <v>0.017999999999999999</v>
      </c>
      <c r="I307" s="221"/>
      <c r="J307" s="222">
        <f>ROUND(I307*H307,2)</f>
        <v>0</v>
      </c>
      <c r="K307" s="218" t="s">
        <v>240</v>
      </c>
      <c r="L307" s="48"/>
      <c r="M307" s="223" t="s">
        <v>44</v>
      </c>
      <c r="N307" s="224" t="s">
        <v>53</v>
      </c>
      <c r="O307" s="88"/>
      <c r="P307" s="225">
        <f>O307*H307</f>
        <v>0</v>
      </c>
      <c r="Q307" s="225">
        <v>0</v>
      </c>
      <c r="R307" s="225">
        <f>Q307*H307</f>
        <v>0</v>
      </c>
      <c r="S307" s="225">
        <v>0</v>
      </c>
      <c r="T307" s="226">
        <f>S307*H307</f>
        <v>0</v>
      </c>
      <c r="U307" s="42"/>
      <c r="V307" s="42"/>
      <c r="W307" s="42"/>
      <c r="X307" s="42"/>
      <c r="Y307" s="42"/>
      <c r="Z307" s="42"/>
      <c r="AA307" s="42"/>
      <c r="AB307" s="42"/>
      <c r="AC307" s="42"/>
      <c r="AD307" s="42"/>
      <c r="AE307" s="42"/>
      <c r="AR307" s="227" t="s">
        <v>326</v>
      </c>
      <c r="AT307" s="227" t="s">
        <v>139</v>
      </c>
      <c r="AU307" s="227" t="s">
        <v>92</v>
      </c>
      <c r="AY307" s="20" t="s">
        <v>136</v>
      </c>
      <c r="BE307" s="228">
        <f>IF(N307="základní",J307,0)</f>
        <v>0</v>
      </c>
      <c r="BF307" s="228">
        <f>IF(N307="snížená",J307,0)</f>
        <v>0</v>
      </c>
      <c r="BG307" s="228">
        <f>IF(N307="zákl. přenesená",J307,0)</f>
        <v>0</v>
      </c>
      <c r="BH307" s="228">
        <f>IF(N307="sníž. přenesená",J307,0)</f>
        <v>0</v>
      </c>
      <c r="BI307" s="228">
        <f>IF(N307="nulová",J307,0)</f>
        <v>0</v>
      </c>
      <c r="BJ307" s="20" t="s">
        <v>90</v>
      </c>
      <c r="BK307" s="228">
        <f>ROUND(I307*H307,2)</f>
        <v>0</v>
      </c>
      <c r="BL307" s="20" t="s">
        <v>326</v>
      </c>
      <c r="BM307" s="227" t="s">
        <v>980</v>
      </c>
    </row>
    <row r="308" s="2" customFormat="1">
      <c r="A308" s="42"/>
      <c r="B308" s="43"/>
      <c r="C308" s="44"/>
      <c r="D308" s="251" t="s">
        <v>242</v>
      </c>
      <c r="E308" s="44"/>
      <c r="F308" s="252" t="s">
        <v>981</v>
      </c>
      <c r="G308" s="44"/>
      <c r="H308" s="44"/>
      <c r="I308" s="231"/>
      <c r="J308" s="44"/>
      <c r="K308" s="44"/>
      <c r="L308" s="48"/>
      <c r="M308" s="232"/>
      <c r="N308" s="233"/>
      <c r="O308" s="88"/>
      <c r="P308" s="88"/>
      <c r="Q308" s="88"/>
      <c r="R308" s="88"/>
      <c r="S308" s="88"/>
      <c r="T308" s="89"/>
      <c r="U308" s="42"/>
      <c r="V308" s="42"/>
      <c r="W308" s="42"/>
      <c r="X308" s="42"/>
      <c r="Y308" s="42"/>
      <c r="Z308" s="42"/>
      <c r="AA308" s="42"/>
      <c r="AB308" s="42"/>
      <c r="AC308" s="42"/>
      <c r="AD308" s="42"/>
      <c r="AE308" s="42"/>
      <c r="AT308" s="20" t="s">
        <v>242</v>
      </c>
      <c r="AU308" s="20" t="s">
        <v>92</v>
      </c>
    </row>
    <row r="309" s="12" customFormat="1" ht="25.92" customHeight="1">
      <c r="A309" s="12"/>
      <c r="B309" s="200"/>
      <c r="C309" s="201"/>
      <c r="D309" s="202" t="s">
        <v>81</v>
      </c>
      <c r="E309" s="203" t="s">
        <v>347</v>
      </c>
      <c r="F309" s="203" t="s">
        <v>561</v>
      </c>
      <c r="G309" s="201"/>
      <c r="H309" s="201"/>
      <c r="I309" s="204"/>
      <c r="J309" s="205">
        <f>BK309</f>
        <v>0</v>
      </c>
      <c r="K309" s="201"/>
      <c r="L309" s="206"/>
      <c r="M309" s="207"/>
      <c r="N309" s="208"/>
      <c r="O309" s="208"/>
      <c r="P309" s="209">
        <f>P310</f>
        <v>0</v>
      </c>
      <c r="Q309" s="208"/>
      <c r="R309" s="209">
        <f>R310</f>
        <v>0.013319999999999999</v>
      </c>
      <c r="S309" s="208"/>
      <c r="T309" s="210">
        <f>T310</f>
        <v>0</v>
      </c>
      <c r="U309" s="12"/>
      <c r="V309" s="12"/>
      <c r="W309" s="12"/>
      <c r="X309" s="12"/>
      <c r="Y309" s="12"/>
      <c r="Z309" s="12"/>
      <c r="AA309" s="12"/>
      <c r="AB309" s="12"/>
      <c r="AC309" s="12"/>
      <c r="AD309" s="12"/>
      <c r="AE309" s="12"/>
      <c r="AR309" s="211" t="s">
        <v>150</v>
      </c>
      <c r="AT309" s="212" t="s">
        <v>81</v>
      </c>
      <c r="AU309" s="212" t="s">
        <v>82</v>
      </c>
      <c r="AY309" s="211" t="s">
        <v>136</v>
      </c>
      <c r="BK309" s="213">
        <f>BK310</f>
        <v>0</v>
      </c>
    </row>
    <row r="310" s="12" customFormat="1" ht="22.8" customHeight="1">
      <c r="A310" s="12"/>
      <c r="B310" s="200"/>
      <c r="C310" s="201"/>
      <c r="D310" s="202" t="s">
        <v>81</v>
      </c>
      <c r="E310" s="214" t="s">
        <v>562</v>
      </c>
      <c r="F310" s="214" t="s">
        <v>563</v>
      </c>
      <c r="G310" s="201"/>
      <c r="H310" s="201"/>
      <c r="I310" s="204"/>
      <c r="J310" s="215">
        <f>BK310</f>
        <v>0</v>
      </c>
      <c r="K310" s="201"/>
      <c r="L310" s="206"/>
      <c r="M310" s="207"/>
      <c r="N310" s="208"/>
      <c r="O310" s="208"/>
      <c r="P310" s="209">
        <f>SUM(P311:P319)</f>
        <v>0</v>
      </c>
      <c r="Q310" s="208"/>
      <c r="R310" s="209">
        <f>SUM(R311:R319)</f>
        <v>0.013319999999999999</v>
      </c>
      <c r="S310" s="208"/>
      <c r="T310" s="210">
        <f>SUM(T311:T319)</f>
        <v>0</v>
      </c>
      <c r="U310" s="12"/>
      <c r="V310" s="12"/>
      <c r="W310" s="12"/>
      <c r="X310" s="12"/>
      <c r="Y310" s="12"/>
      <c r="Z310" s="12"/>
      <c r="AA310" s="12"/>
      <c r="AB310" s="12"/>
      <c r="AC310" s="12"/>
      <c r="AD310" s="12"/>
      <c r="AE310" s="12"/>
      <c r="AR310" s="211" t="s">
        <v>150</v>
      </c>
      <c r="AT310" s="212" t="s">
        <v>81</v>
      </c>
      <c r="AU310" s="212" t="s">
        <v>90</v>
      </c>
      <c r="AY310" s="211" t="s">
        <v>136</v>
      </c>
      <c r="BK310" s="213">
        <f>SUM(BK311:BK319)</f>
        <v>0</v>
      </c>
    </row>
    <row r="311" s="2" customFormat="1" ht="21.75" customHeight="1">
      <c r="A311" s="42"/>
      <c r="B311" s="43"/>
      <c r="C311" s="216" t="s">
        <v>496</v>
      </c>
      <c r="D311" s="216" t="s">
        <v>139</v>
      </c>
      <c r="E311" s="217" t="s">
        <v>982</v>
      </c>
      <c r="F311" s="218" t="s">
        <v>983</v>
      </c>
      <c r="G311" s="219" t="s">
        <v>196</v>
      </c>
      <c r="H311" s="220">
        <v>12.800000000000001</v>
      </c>
      <c r="I311" s="221"/>
      <c r="J311" s="222">
        <f>ROUND(I311*H311,2)</f>
        <v>0</v>
      </c>
      <c r="K311" s="218" t="s">
        <v>240</v>
      </c>
      <c r="L311" s="48"/>
      <c r="M311" s="223" t="s">
        <v>44</v>
      </c>
      <c r="N311" s="224" t="s">
        <v>53</v>
      </c>
      <c r="O311" s="88"/>
      <c r="P311" s="225">
        <f>O311*H311</f>
        <v>0</v>
      </c>
      <c r="Q311" s="225">
        <v>0</v>
      </c>
      <c r="R311" s="225">
        <f>Q311*H311</f>
        <v>0</v>
      </c>
      <c r="S311" s="225">
        <v>0</v>
      </c>
      <c r="T311" s="226">
        <f>S311*H311</f>
        <v>0</v>
      </c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R311" s="227" t="s">
        <v>567</v>
      </c>
      <c r="AT311" s="227" t="s">
        <v>139</v>
      </c>
      <c r="AU311" s="227" t="s">
        <v>92</v>
      </c>
      <c r="AY311" s="20" t="s">
        <v>136</v>
      </c>
      <c r="BE311" s="228">
        <f>IF(N311="základní",J311,0)</f>
        <v>0</v>
      </c>
      <c r="BF311" s="228">
        <f>IF(N311="snížená",J311,0)</f>
        <v>0</v>
      </c>
      <c r="BG311" s="228">
        <f>IF(N311="zákl. přenesená",J311,0)</f>
        <v>0</v>
      </c>
      <c r="BH311" s="228">
        <f>IF(N311="sníž. přenesená",J311,0)</f>
        <v>0</v>
      </c>
      <c r="BI311" s="228">
        <f>IF(N311="nulová",J311,0)</f>
        <v>0</v>
      </c>
      <c r="BJ311" s="20" t="s">
        <v>90</v>
      </c>
      <c r="BK311" s="228">
        <f>ROUND(I311*H311,2)</f>
        <v>0</v>
      </c>
      <c r="BL311" s="20" t="s">
        <v>567</v>
      </c>
      <c r="BM311" s="227" t="s">
        <v>984</v>
      </c>
    </row>
    <row r="312" s="2" customFormat="1">
      <c r="A312" s="42"/>
      <c r="B312" s="43"/>
      <c r="C312" s="44"/>
      <c r="D312" s="251" t="s">
        <v>242</v>
      </c>
      <c r="E312" s="44"/>
      <c r="F312" s="252" t="s">
        <v>985</v>
      </c>
      <c r="G312" s="44"/>
      <c r="H312" s="44"/>
      <c r="I312" s="231"/>
      <c r="J312" s="44"/>
      <c r="K312" s="44"/>
      <c r="L312" s="48"/>
      <c r="M312" s="232"/>
      <c r="N312" s="233"/>
      <c r="O312" s="88"/>
      <c r="P312" s="88"/>
      <c r="Q312" s="88"/>
      <c r="R312" s="88"/>
      <c r="S312" s="88"/>
      <c r="T312" s="89"/>
      <c r="U312" s="42"/>
      <c r="V312" s="42"/>
      <c r="W312" s="42"/>
      <c r="X312" s="42"/>
      <c r="Y312" s="42"/>
      <c r="Z312" s="42"/>
      <c r="AA312" s="42"/>
      <c r="AB312" s="42"/>
      <c r="AC312" s="42"/>
      <c r="AD312" s="42"/>
      <c r="AE312" s="42"/>
      <c r="AT312" s="20" t="s">
        <v>242</v>
      </c>
      <c r="AU312" s="20" t="s">
        <v>92</v>
      </c>
    </row>
    <row r="313" s="13" customFormat="1">
      <c r="A313" s="13"/>
      <c r="B313" s="234"/>
      <c r="C313" s="235"/>
      <c r="D313" s="229" t="s">
        <v>158</v>
      </c>
      <c r="E313" s="236" t="s">
        <v>44</v>
      </c>
      <c r="F313" s="237" t="s">
        <v>986</v>
      </c>
      <c r="G313" s="235"/>
      <c r="H313" s="238">
        <v>12.800000000000001</v>
      </c>
      <c r="I313" s="239"/>
      <c r="J313" s="235"/>
      <c r="K313" s="235"/>
      <c r="L313" s="240"/>
      <c r="M313" s="241"/>
      <c r="N313" s="242"/>
      <c r="O313" s="242"/>
      <c r="P313" s="242"/>
      <c r="Q313" s="242"/>
      <c r="R313" s="242"/>
      <c r="S313" s="242"/>
      <c r="T313" s="243"/>
      <c r="U313" s="13"/>
      <c r="V313" s="13"/>
      <c r="W313" s="13"/>
      <c r="X313" s="13"/>
      <c r="Y313" s="13"/>
      <c r="Z313" s="13"/>
      <c r="AA313" s="13"/>
      <c r="AB313" s="13"/>
      <c r="AC313" s="13"/>
      <c r="AD313" s="13"/>
      <c r="AE313" s="13"/>
      <c r="AT313" s="244" t="s">
        <v>158</v>
      </c>
      <c r="AU313" s="244" t="s">
        <v>92</v>
      </c>
      <c r="AV313" s="13" t="s">
        <v>92</v>
      </c>
      <c r="AW313" s="13" t="s">
        <v>42</v>
      </c>
      <c r="AX313" s="13" t="s">
        <v>90</v>
      </c>
      <c r="AY313" s="244" t="s">
        <v>136</v>
      </c>
    </row>
    <row r="314" s="2" customFormat="1" ht="24.15" customHeight="1">
      <c r="A314" s="42"/>
      <c r="B314" s="43"/>
      <c r="C314" s="216" t="s">
        <v>500</v>
      </c>
      <c r="D314" s="216" t="s">
        <v>139</v>
      </c>
      <c r="E314" s="217" t="s">
        <v>987</v>
      </c>
      <c r="F314" s="218" t="s">
        <v>988</v>
      </c>
      <c r="G314" s="219" t="s">
        <v>389</v>
      </c>
      <c r="H314" s="220">
        <v>9</v>
      </c>
      <c r="I314" s="221"/>
      <c r="J314" s="222">
        <f>ROUND(I314*H314,2)</f>
        <v>0</v>
      </c>
      <c r="K314" s="218" t="s">
        <v>240</v>
      </c>
      <c r="L314" s="48"/>
      <c r="M314" s="223" t="s">
        <v>44</v>
      </c>
      <c r="N314" s="224" t="s">
        <v>53</v>
      </c>
      <c r="O314" s="88"/>
      <c r="P314" s="225">
        <f>O314*H314</f>
        <v>0</v>
      </c>
      <c r="Q314" s="225">
        <v>3.0000000000000001E-05</v>
      </c>
      <c r="R314" s="225">
        <f>Q314*H314</f>
        <v>0.00027</v>
      </c>
      <c r="S314" s="225">
        <v>0</v>
      </c>
      <c r="T314" s="226">
        <f>S314*H314</f>
        <v>0</v>
      </c>
      <c r="U314" s="42"/>
      <c r="V314" s="42"/>
      <c r="W314" s="42"/>
      <c r="X314" s="42"/>
      <c r="Y314" s="42"/>
      <c r="Z314" s="42"/>
      <c r="AA314" s="42"/>
      <c r="AB314" s="42"/>
      <c r="AC314" s="42"/>
      <c r="AD314" s="42"/>
      <c r="AE314" s="42"/>
      <c r="AR314" s="227" t="s">
        <v>567</v>
      </c>
      <c r="AT314" s="227" t="s">
        <v>139</v>
      </c>
      <c r="AU314" s="227" t="s">
        <v>92</v>
      </c>
      <c r="AY314" s="20" t="s">
        <v>136</v>
      </c>
      <c r="BE314" s="228">
        <f>IF(N314="základní",J314,0)</f>
        <v>0</v>
      </c>
      <c r="BF314" s="228">
        <f>IF(N314="snížená",J314,0)</f>
        <v>0</v>
      </c>
      <c r="BG314" s="228">
        <f>IF(N314="zákl. přenesená",J314,0)</f>
        <v>0</v>
      </c>
      <c r="BH314" s="228">
        <f>IF(N314="sníž. přenesená",J314,0)</f>
        <v>0</v>
      </c>
      <c r="BI314" s="228">
        <f>IF(N314="nulová",J314,0)</f>
        <v>0</v>
      </c>
      <c r="BJ314" s="20" t="s">
        <v>90</v>
      </c>
      <c r="BK314" s="228">
        <f>ROUND(I314*H314,2)</f>
        <v>0</v>
      </c>
      <c r="BL314" s="20" t="s">
        <v>567</v>
      </c>
      <c r="BM314" s="227" t="s">
        <v>989</v>
      </c>
    </row>
    <row r="315" s="2" customFormat="1">
      <c r="A315" s="42"/>
      <c r="B315" s="43"/>
      <c r="C315" s="44"/>
      <c r="D315" s="251" t="s">
        <v>242</v>
      </c>
      <c r="E315" s="44"/>
      <c r="F315" s="252" t="s">
        <v>990</v>
      </c>
      <c r="G315" s="44"/>
      <c r="H315" s="44"/>
      <c r="I315" s="231"/>
      <c r="J315" s="44"/>
      <c r="K315" s="44"/>
      <c r="L315" s="48"/>
      <c r="M315" s="232"/>
      <c r="N315" s="233"/>
      <c r="O315" s="88"/>
      <c r="P315" s="88"/>
      <c r="Q315" s="88"/>
      <c r="R315" s="88"/>
      <c r="S315" s="88"/>
      <c r="T315" s="89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T315" s="20" t="s">
        <v>242</v>
      </c>
      <c r="AU315" s="20" t="s">
        <v>92</v>
      </c>
    </row>
    <row r="316" s="13" customFormat="1">
      <c r="A316" s="13"/>
      <c r="B316" s="234"/>
      <c r="C316" s="235"/>
      <c r="D316" s="229" t="s">
        <v>158</v>
      </c>
      <c r="E316" s="236" t="s">
        <v>44</v>
      </c>
      <c r="F316" s="237" t="s">
        <v>178</v>
      </c>
      <c r="G316" s="235"/>
      <c r="H316" s="238">
        <v>9</v>
      </c>
      <c r="I316" s="239"/>
      <c r="J316" s="235"/>
      <c r="K316" s="235"/>
      <c r="L316" s="240"/>
      <c r="M316" s="241"/>
      <c r="N316" s="242"/>
      <c r="O316" s="242"/>
      <c r="P316" s="242"/>
      <c r="Q316" s="242"/>
      <c r="R316" s="242"/>
      <c r="S316" s="242"/>
      <c r="T316" s="243"/>
      <c r="U316" s="13"/>
      <c r="V316" s="13"/>
      <c r="W316" s="13"/>
      <c r="X316" s="13"/>
      <c r="Y316" s="13"/>
      <c r="Z316" s="13"/>
      <c r="AA316" s="13"/>
      <c r="AB316" s="13"/>
      <c r="AC316" s="13"/>
      <c r="AD316" s="13"/>
      <c r="AE316" s="13"/>
      <c r="AT316" s="244" t="s">
        <v>158</v>
      </c>
      <c r="AU316" s="244" t="s">
        <v>92</v>
      </c>
      <c r="AV316" s="13" t="s">
        <v>92</v>
      </c>
      <c r="AW316" s="13" t="s">
        <v>42</v>
      </c>
      <c r="AX316" s="13" t="s">
        <v>90</v>
      </c>
      <c r="AY316" s="244" t="s">
        <v>136</v>
      </c>
    </row>
    <row r="317" s="2" customFormat="1" ht="16.5" customHeight="1">
      <c r="A317" s="42"/>
      <c r="B317" s="43"/>
      <c r="C317" s="278" t="s">
        <v>505</v>
      </c>
      <c r="D317" s="278" t="s">
        <v>347</v>
      </c>
      <c r="E317" s="279" t="s">
        <v>991</v>
      </c>
      <c r="F317" s="280" t="s">
        <v>992</v>
      </c>
      <c r="G317" s="281" t="s">
        <v>389</v>
      </c>
      <c r="H317" s="282">
        <v>45</v>
      </c>
      <c r="I317" s="283"/>
      <c r="J317" s="284">
        <f>ROUND(I317*H317,2)</f>
        <v>0</v>
      </c>
      <c r="K317" s="280" t="s">
        <v>44</v>
      </c>
      <c r="L317" s="285"/>
      <c r="M317" s="286" t="s">
        <v>44</v>
      </c>
      <c r="N317" s="287" t="s">
        <v>53</v>
      </c>
      <c r="O317" s="88"/>
      <c r="P317" s="225">
        <f>O317*H317</f>
        <v>0</v>
      </c>
      <c r="Q317" s="225">
        <v>0.00025000000000000001</v>
      </c>
      <c r="R317" s="225">
        <f>Q317*H317</f>
        <v>0.01125</v>
      </c>
      <c r="S317" s="225">
        <v>0</v>
      </c>
      <c r="T317" s="226">
        <f>S317*H317</f>
        <v>0</v>
      </c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R317" s="227" t="s">
        <v>993</v>
      </c>
      <c r="AT317" s="227" t="s">
        <v>347</v>
      </c>
      <c r="AU317" s="227" t="s">
        <v>92</v>
      </c>
      <c r="AY317" s="20" t="s">
        <v>136</v>
      </c>
      <c r="BE317" s="228">
        <f>IF(N317="základní",J317,0)</f>
        <v>0</v>
      </c>
      <c r="BF317" s="228">
        <f>IF(N317="snížená",J317,0)</f>
        <v>0</v>
      </c>
      <c r="BG317" s="228">
        <f>IF(N317="zákl. přenesená",J317,0)</f>
        <v>0</v>
      </c>
      <c r="BH317" s="228">
        <f>IF(N317="sníž. přenesená",J317,0)</f>
        <v>0</v>
      </c>
      <c r="BI317" s="228">
        <f>IF(N317="nulová",J317,0)</f>
        <v>0</v>
      </c>
      <c r="BJ317" s="20" t="s">
        <v>90</v>
      </c>
      <c r="BK317" s="228">
        <f>ROUND(I317*H317,2)</f>
        <v>0</v>
      </c>
      <c r="BL317" s="20" t="s">
        <v>993</v>
      </c>
      <c r="BM317" s="227" t="s">
        <v>994</v>
      </c>
    </row>
    <row r="318" s="13" customFormat="1">
      <c r="A318" s="13"/>
      <c r="B318" s="234"/>
      <c r="C318" s="235"/>
      <c r="D318" s="229" t="s">
        <v>158</v>
      </c>
      <c r="E318" s="235"/>
      <c r="F318" s="237" t="s">
        <v>995</v>
      </c>
      <c r="G318" s="235"/>
      <c r="H318" s="238">
        <v>45</v>
      </c>
      <c r="I318" s="239"/>
      <c r="J318" s="235"/>
      <c r="K318" s="235"/>
      <c r="L318" s="240"/>
      <c r="M318" s="241"/>
      <c r="N318" s="242"/>
      <c r="O318" s="242"/>
      <c r="P318" s="242"/>
      <c r="Q318" s="242"/>
      <c r="R318" s="242"/>
      <c r="S318" s="242"/>
      <c r="T318" s="243"/>
      <c r="U318" s="13"/>
      <c r="V318" s="13"/>
      <c r="W318" s="13"/>
      <c r="X318" s="13"/>
      <c r="Y318" s="13"/>
      <c r="Z318" s="13"/>
      <c r="AA318" s="13"/>
      <c r="AB318" s="13"/>
      <c r="AC318" s="13"/>
      <c r="AD318" s="13"/>
      <c r="AE318" s="13"/>
      <c r="AT318" s="244" t="s">
        <v>158</v>
      </c>
      <c r="AU318" s="244" t="s">
        <v>92</v>
      </c>
      <c r="AV318" s="13" t="s">
        <v>92</v>
      </c>
      <c r="AW318" s="13" t="s">
        <v>4</v>
      </c>
      <c r="AX318" s="13" t="s">
        <v>90</v>
      </c>
      <c r="AY318" s="244" t="s">
        <v>136</v>
      </c>
    </row>
    <row r="319" s="2" customFormat="1" ht="16.5" customHeight="1">
      <c r="A319" s="42"/>
      <c r="B319" s="43"/>
      <c r="C319" s="278" t="s">
        <v>509</v>
      </c>
      <c r="D319" s="278" t="s">
        <v>347</v>
      </c>
      <c r="E319" s="279" t="s">
        <v>996</v>
      </c>
      <c r="F319" s="280" t="s">
        <v>997</v>
      </c>
      <c r="G319" s="281" t="s">
        <v>389</v>
      </c>
      <c r="H319" s="282">
        <v>9</v>
      </c>
      <c r="I319" s="283"/>
      <c r="J319" s="284">
        <f>ROUND(I319*H319,2)</f>
        <v>0</v>
      </c>
      <c r="K319" s="280" t="s">
        <v>44</v>
      </c>
      <c r="L319" s="285"/>
      <c r="M319" s="302" t="s">
        <v>44</v>
      </c>
      <c r="N319" s="303" t="s">
        <v>53</v>
      </c>
      <c r="O319" s="290"/>
      <c r="P319" s="304">
        <f>O319*H319</f>
        <v>0</v>
      </c>
      <c r="Q319" s="304">
        <v>0.00020000000000000001</v>
      </c>
      <c r="R319" s="304">
        <f>Q319*H319</f>
        <v>0.0018000000000000002</v>
      </c>
      <c r="S319" s="304">
        <v>0</v>
      </c>
      <c r="T319" s="305">
        <f>S319*H319</f>
        <v>0</v>
      </c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R319" s="227" t="s">
        <v>993</v>
      </c>
      <c r="AT319" s="227" t="s">
        <v>347</v>
      </c>
      <c r="AU319" s="227" t="s">
        <v>92</v>
      </c>
      <c r="AY319" s="20" t="s">
        <v>136</v>
      </c>
      <c r="BE319" s="228">
        <f>IF(N319="základní",J319,0)</f>
        <v>0</v>
      </c>
      <c r="BF319" s="228">
        <f>IF(N319="snížená",J319,0)</f>
        <v>0</v>
      </c>
      <c r="BG319" s="228">
        <f>IF(N319="zákl. přenesená",J319,0)</f>
        <v>0</v>
      </c>
      <c r="BH319" s="228">
        <f>IF(N319="sníž. přenesená",J319,0)</f>
        <v>0</v>
      </c>
      <c r="BI319" s="228">
        <f>IF(N319="nulová",J319,0)</f>
        <v>0</v>
      </c>
      <c r="BJ319" s="20" t="s">
        <v>90</v>
      </c>
      <c r="BK319" s="228">
        <f>ROUND(I319*H319,2)</f>
        <v>0</v>
      </c>
      <c r="BL319" s="20" t="s">
        <v>993</v>
      </c>
      <c r="BM319" s="227" t="s">
        <v>998</v>
      </c>
    </row>
    <row r="320" s="2" customFormat="1" ht="6.96" customHeight="1">
      <c r="A320" s="42"/>
      <c r="B320" s="63"/>
      <c r="C320" s="64"/>
      <c r="D320" s="64"/>
      <c r="E320" s="64"/>
      <c r="F320" s="64"/>
      <c r="G320" s="64"/>
      <c r="H320" s="64"/>
      <c r="I320" s="64"/>
      <c r="J320" s="64"/>
      <c r="K320" s="64"/>
      <c r="L320" s="48"/>
      <c r="M320" s="42"/>
      <c r="O320" s="42"/>
      <c r="P320" s="42"/>
      <c r="Q320" s="42"/>
      <c r="R320" s="42"/>
      <c r="S320" s="42"/>
      <c r="T320" s="42"/>
      <c r="U320" s="42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</row>
  </sheetData>
  <sheetProtection sheet="1" autoFilter="0" formatColumns="0" formatRows="0" objects="1" scenarios="1" spinCount="100000" saltValue="KVAm9T+Ocbo2/m5DPKqukdxZ6+ezDdCvdnKyI9W46Qmvs3usMMX3q1z/FjzwzyPah2teDHM8aI/CoMcBTrKV5w==" hashValue="HojH8PzOekQfK4r7TdRc2Bw6H0mf7bz0wVOZIUjN7Mi0yagMk+bKuVG2sECUzcrmgITDV8GHTDCr0QG0FSZ77g==" algorithmName="SHA-512" password="CC35"/>
  <autoFilter ref="C91:K319"/>
  <mergeCells count="9">
    <mergeCell ref="E7:H7"/>
    <mergeCell ref="E9:H9"/>
    <mergeCell ref="E18:H18"/>
    <mergeCell ref="E27:H27"/>
    <mergeCell ref="E48:H48"/>
    <mergeCell ref="E50:H50"/>
    <mergeCell ref="E82:H82"/>
    <mergeCell ref="E84:H84"/>
    <mergeCell ref="L2:V2"/>
  </mergeCells>
  <hyperlinks>
    <hyperlink ref="F96" r:id="rId1" display="https://podminky.urs.cz/item/CS_URS_2025_01/115101201"/>
    <hyperlink ref="F101" r:id="rId2" display="https://podminky.urs.cz/item/CS_URS_2025_01/115101301"/>
    <hyperlink ref="F106" r:id="rId3" display="https://podminky.urs.cz/item/CS_URS_2025_01/132251254"/>
    <hyperlink ref="F114" r:id="rId4" display="https://podminky.urs.cz/item/CS_URS_2025_01/132351254"/>
    <hyperlink ref="F120" r:id="rId5" display="https://podminky.urs.cz/item/CS_URS_2025_01/162451106"/>
    <hyperlink ref="F124" r:id="rId6" display="https://podminky.urs.cz/item/CS_URS_2025_01/162706111"/>
    <hyperlink ref="F127" r:id="rId7" display="https://podminky.urs.cz/item/CS_URS_2025_01/162706119"/>
    <hyperlink ref="F130" r:id="rId8" display="https://podminky.urs.cz/item/CS_URS_2025_01/167103101"/>
    <hyperlink ref="F133" r:id="rId9" display="https://podminky.urs.cz/item/CS_URS_2025_01/167151101"/>
    <hyperlink ref="F136" r:id="rId10" display="https://podminky.urs.cz/item/CS_URS_2025_01/174151101"/>
    <hyperlink ref="F140" r:id="rId11" display="https://podminky.urs.cz/item/CS_URS_2025_01/175111101"/>
    <hyperlink ref="F155" r:id="rId12" display="https://podminky.urs.cz/item/CS_URS_2025_01/181351113"/>
    <hyperlink ref="F158" r:id="rId13" display="https://podminky.urs.cz/item/CS_URS_2025_01/181451131"/>
    <hyperlink ref="F164" r:id="rId14" display="https://podminky.urs.cz/item/CS_URS_2025_01/359901111"/>
    <hyperlink ref="F169" r:id="rId15" display="https://podminky.urs.cz/item/CS_URS_2025_01/359901211"/>
    <hyperlink ref="F175" r:id="rId16" display="https://podminky.urs.cz/item/CS_URS_2025_01/451573111"/>
    <hyperlink ref="F181" r:id="rId17" display="https://podminky.urs.cz/item/CS_URS_2025_01/452311131"/>
    <hyperlink ref="F188" r:id="rId18" display="https://podminky.urs.cz/item/CS_URS_2025_01/452351111"/>
    <hyperlink ref="F195" r:id="rId19" display="https://podminky.urs.cz/item/CS_URS_2025_01/452351112"/>
    <hyperlink ref="F203" r:id="rId20" display="https://podminky.urs.cz/item/CS_URS_2025_01/597172121"/>
    <hyperlink ref="F211" r:id="rId21" display="https://podminky.urs.cz/item/CS_URS_2025_01/810391811"/>
    <hyperlink ref="F214" r:id="rId22" display="https://podminky.urs.cz/item/CS_URS_2025_01/871423123"/>
    <hyperlink ref="F219" r:id="rId23" display="https://podminky.urs.cz/item/CS_URS_2025_01/877420310"/>
    <hyperlink ref="F224" r:id="rId24" display="https://podminky.urs.cz/item/CS_URS_2025_01/890211851"/>
    <hyperlink ref="F230" r:id="rId25" display="https://podminky.urs.cz/item/CS_URS_2025_01/892422121"/>
    <hyperlink ref="F233" r:id="rId26" display="https://podminky.urs.cz/item/CS_URS_2025_01/894302162"/>
    <hyperlink ref="F240" r:id="rId27" display="https://podminky.urs.cz/item/CS_URS_2025_01/894501111"/>
    <hyperlink ref="F249" r:id="rId28" display="https://podminky.urs.cz/item/CS_URS_2025_01/894501112"/>
    <hyperlink ref="F258" r:id="rId29" display="https://podminky.urs.cz/item/CS_URS_2025_01/894608211"/>
    <hyperlink ref="F263" r:id="rId30" display="https://podminky.urs.cz/item/CS_URS_2025_01/899204112"/>
    <hyperlink ref="F269" r:id="rId31" display="https://podminky.urs.cz/item/CS_URS_2025_01/899722113"/>
    <hyperlink ref="F274" r:id="rId32" display="https://podminky.urs.cz/item/CS_URS_2025_01/899910211"/>
    <hyperlink ref="F278" r:id="rId33" display="https://podminky.urs.cz/item/CS_URS_2025_01/919441211"/>
    <hyperlink ref="F281" r:id="rId34" display="https://podminky.urs.cz/item/CS_URS_2025_01/953334121"/>
    <hyperlink ref="F290" r:id="rId35" display="https://podminky.urs.cz/item/CS_URS_2025_01/997013501"/>
    <hyperlink ref="F292" r:id="rId36" display="https://podminky.urs.cz/item/CS_URS_2025_01/997013509"/>
    <hyperlink ref="F295" r:id="rId37" display="https://podminky.urs.cz/item/CS_URS_2025_01/997013871"/>
    <hyperlink ref="F298" r:id="rId38" display="https://podminky.urs.cz/item/CS_URS_2025_01/998276101"/>
    <hyperlink ref="F302" r:id="rId39" display="https://podminky.urs.cz/item/CS_URS_2025_01/713492815"/>
    <hyperlink ref="F308" r:id="rId40" display="https://podminky.urs.cz/item/CS_URS_2025_01/998713101"/>
    <hyperlink ref="F312" r:id="rId41" display="https://podminky.urs.cz/item/CS_URS_2025_01/230202078"/>
    <hyperlink ref="F315" r:id="rId42" display="https://podminky.urs.cz/item/CS_URS_2025_01/230202149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43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25" style="1" customWidth="1"/>
    <col min="4" max="4" width="130.832" style="1" customWidth="1"/>
    <col min="5" max="5" width="13.33203" style="1" customWidth="1"/>
    <col min="6" max="6" width="20" style="1" customWidth="1"/>
    <col min="7" max="7" width="1.667969" style="1" customWidth="1"/>
    <col min="8" max="8" width="8.332031" style="1" customWidth="1"/>
  </cols>
  <sheetData>
    <row r="1" s="1" customFormat="1" ht="11.28" customHeight="1"/>
    <row r="2" s="1" customFormat="1" ht="36.96" customHeight="1"/>
    <row r="3" s="1" customFormat="1" ht="6.96" customHeight="1">
      <c r="B3" s="142"/>
      <c r="C3" s="143"/>
      <c r="D3" s="143"/>
      <c r="E3" s="143"/>
      <c r="F3" s="143"/>
      <c r="G3" s="143"/>
      <c r="H3" s="23"/>
    </row>
    <row r="4" s="1" customFormat="1" ht="24.96" customHeight="1">
      <c r="B4" s="23"/>
      <c r="C4" s="144" t="s">
        <v>999</v>
      </c>
      <c r="H4" s="23"/>
    </row>
    <row r="5" s="1" customFormat="1" ht="12" customHeight="1">
      <c r="B5" s="23"/>
      <c r="C5" s="249" t="s">
        <v>13</v>
      </c>
      <c r="D5" s="153" t="s">
        <v>14</v>
      </c>
      <c r="E5" s="1"/>
      <c r="F5" s="1"/>
      <c r="H5" s="23"/>
    </row>
    <row r="6" s="1" customFormat="1" ht="36.96" customHeight="1">
      <c r="B6" s="23"/>
      <c r="C6" s="306" t="s">
        <v>16</v>
      </c>
      <c r="D6" s="307" t="s">
        <v>17</v>
      </c>
      <c r="E6" s="1"/>
      <c r="F6" s="1"/>
      <c r="H6" s="23"/>
    </row>
    <row r="7" s="1" customFormat="1" ht="16.5" customHeight="1">
      <c r="B7" s="23"/>
      <c r="C7" s="146" t="s">
        <v>24</v>
      </c>
      <c r="D7" s="150" t="str">
        <f>'Rekapitulace stavby'!AN8</f>
        <v>11. 3. 2025</v>
      </c>
      <c r="H7" s="23"/>
    </row>
    <row r="8" s="2" customFormat="1" ht="10.8" customHeight="1">
      <c r="A8" s="42"/>
      <c r="B8" s="48"/>
      <c r="C8" s="42"/>
      <c r="D8" s="42"/>
      <c r="E8" s="42"/>
      <c r="F8" s="42"/>
      <c r="G8" s="42"/>
      <c r="H8" s="48"/>
    </row>
    <row r="9" s="11" customFormat="1" ht="29.28" customHeight="1">
      <c r="A9" s="189"/>
      <c r="B9" s="308"/>
      <c r="C9" s="309" t="s">
        <v>63</v>
      </c>
      <c r="D9" s="310" t="s">
        <v>64</v>
      </c>
      <c r="E9" s="310" t="s">
        <v>123</v>
      </c>
      <c r="F9" s="311" t="s">
        <v>1000</v>
      </c>
      <c r="G9" s="189"/>
      <c r="H9" s="308"/>
    </row>
    <row r="10" s="2" customFormat="1" ht="26.4" customHeight="1">
      <c r="A10" s="42"/>
      <c r="B10" s="48"/>
      <c r="C10" s="312" t="s">
        <v>93</v>
      </c>
      <c r="D10" s="312" t="s">
        <v>94</v>
      </c>
      <c r="E10" s="42"/>
      <c r="F10" s="42"/>
      <c r="G10" s="42"/>
      <c r="H10" s="48"/>
    </row>
    <row r="11" s="2" customFormat="1" ht="16.8" customHeight="1">
      <c r="A11" s="42"/>
      <c r="B11" s="48"/>
      <c r="C11" s="313" t="s">
        <v>570</v>
      </c>
      <c r="D11" s="314" t="s">
        <v>571</v>
      </c>
      <c r="E11" s="315" t="s">
        <v>196</v>
      </c>
      <c r="F11" s="316">
        <v>97.599999999999994</v>
      </c>
      <c r="G11" s="42"/>
      <c r="H11" s="48"/>
    </row>
    <row r="12" s="2" customFormat="1" ht="16.8" customHeight="1">
      <c r="A12" s="42"/>
      <c r="B12" s="48"/>
      <c r="C12" s="313" t="s">
        <v>194</v>
      </c>
      <c r="D12" s="314" t="s">
        <v>195</v>
      </c>
      <c r="E12" s="315" t="s">
        <v>196</v>
      </c>
      <c r="F12" s="316">
        <v>64.5</v>
      </c>
      <c r="G12" s="42"/>
      <c r="H12" s="48"/>
    </row>
    <row r="13" s="2" customFormat="1" ht="16.8" customHeight="1">
      <c r="A13" s="42"/>
      <c r="B13" s="48"/>
      <c r="C13" s="313" t="s">
        <v>198</v>
      </c>
      <c r="D13" s="314" t="s">
        <v>199</v>
      </c>
      <c r="E13" s="315" t="s">
        <v>200</v>
      </c>
      <c r="F13" s="316">
        <v>20.337</v>
      </c>
      <c r="G13" s="42"/>
      <c r="H13" s="48"/>
    </row>
    <row r="14" s="2" customFormat="1" ht="16.8" customHeight="1">
      <c r="A14" s="42"/>
      <c r="B14" s="48"/>
      <c r="C14" s="313" t="s">
        <v>202</v>
      </c>
      <c r="D14" s="314" t="s">
        <v>203</v>
      </c>
      <c r="E14" s="315" t="s">
        <v>200</v>
      </c>
      <c r="F14" s="316">
        <v>66.760999999999996</v>
      </c>
      <c r="G14" s="42"/>
      <c r="H14" s="48"/>
    </row>
    <row r="15" s="2" customFormat="1" ht="16.8" customHeight="1">
      <c r="A15" s="42"/>
      <c r="B15" s="48"/>
      <c r="C15" s="313" t="s">
        <v>205</v>
      </c>
      <c r="D15" s="314" t="s">
        <v>206</v>
      </c>
      <c r="E15" s="315" t="s">
        <v>200</v>
      </c>
      <c r="F15" s="316">
        <v>63.938000000000002</v>
      </c>
      <c r="G15" s="42"/>
      <c r="H15" s="48"/>
    </row>
    <row r="16" s="2" customFormat="1" ht="16.8" customHeight="1">
      <c r="A16" s="42"/>
      <c r="B16" s="48"/>
      <c r="C16" s="313" t="s">
        <v>208</v>
      </c>
      <c r="D16" s="314" t="s">
        <v>209</v>
      </c>
      <c r="E16" s="315" t="s">
        <v>200</v>
      </c>
      <c r="F16" s="316">
        <v>87.097999999999999</v>
      </c>
      <c r="G16" s="42"/>
      <c r="H16" s="48"/>
    </row>
    <row r="17" s="2" customFormat="1" ht="16.8" customHeight="1">
      <c r="A17" s="42"/>
      <c r="B17" s="48"/>
      <c r="C17" s="313" t="s">
        <v>211</v>
      </c>
      <c r="D17" s="314" t="s">
        <v>212</v>
      </c>
      <c r="E17" s="315" t="s">
        <v>200</v>
      </c>
      <c r="F17" s="316">
        <v>234.178</v>
      </c>
      <c r="G17" s="42"/>
      <c r="H17" s="48"/>
    </row>
    <row r="18" s="2" customFormat="1" ht="16.8" customHeight="1">
      <c r="A18" s="42"/>
      <c r="B18" s="48"/>
      <c r="C18" s="313" t="s">
        <v>214</v>
      </c>
      <c r="D18" s="314" t="s">
        <v>215</v>
      </c>
      <c r="E18" s="315" t="s">
        <v>44</v>
      </c>
      <c r="F18" s="316">
        <v>147.08000000000001</v>
      </c>
      <c r="G18" s="42"/>
      <c r="H18" s="48"/>
    </row>
    <row r="19" s="2" customFormat="1" ht="16.8" customHeight="1">
      <c r="A19" s="42"/>
      <c r="B19" s="48"/>
      <c r="C19" s="313" t="s">
        <v>218</v>
      </c>
      <c r="D19" s="314" t="s">
        <v>219</v>
      </c>
      <c r="E19" s="315" t="s">
        <v>220</v>
      </c>
      <c r="F19" s="316">
        <v>1395.9000000000001</v>
      </c>
      <c r="G19" s="42"/>
      <c r="H19" s="48"/>
    </row>
    <row r="20" s="2" customFormat="1" ht="26.4" customHeight="1">
      <c r="A20" s="42"/>
      <c r="B20" s="48"/>
      <c r="C20" s="312" t="s">
        <v>1001</v>
      </c>
      <c r="D20" s="312" t="s">
        <v>98</v>
      </c>
      <c r="E20" s="42"/>
      <c r="F20" s="42"/>
      <c r="G20" s="42"/>
      <c r="H20" s="48"/>
    </row>
    <row r="21" s="2" customFormat="1" ht="16.8" customHeight="1">
      <c r="A21" s="42"/>
      <c r="B21" s="48"/>
      <c r="C21" s="313" t="s">
        <v>194</v>
      </c>
      <c r="D21" s="314" t="s">
        <v>195</v>
      </c>
      <c r="E21" s="315" t="s">
        <v>196</v>
      </c>
      <c r="F21" s="316">
        <v>64.5</v>
      </c>
      <c r="G21" s="42"/>
      <c r="H21" s="48"/>
    </row>
    <row r="22" s="2" customFormat="1" ht="16.8" customHeight="1">
      <c r="A22" s="42"/>
      <c r="B22" s="48"/>
      <c r="C22" s="317" t="s">
        <v>44</v>
      </c>
      <c r="D22" s="317" t="s">
        <v>197</v>
      </c>
      <c r="E22" s="20" t="s">
        <v>44</v>
      </c>
      <c r="F22" s="318">
        <v>64.5</v>
      </c>
      <c r="G22" s="42"/>
      <c r="H22" s="48"/>
    </row>
    <row r="23" s="2" customFormat="1" ht="16.8" customHeight="1">
      <c r="A23" s="42"/>
      <c r="B23" s="48"/>
      <c r="C23" s="317" t="s">
        <v>194</v>
      </c>
      <c r="D23" s="317" t="s">
        <v>247</v>
      </c>
      <c r="E23" s="20" t="s">
        <v>44</v>
      </c>
      <c r="F23" s="318">
        <v>64.5</v>
      </c>
      <c r="G23" s="42"/>
      <c r="H23" s="48"/>
    </row>
    <row r="24" s="2" customFormat="1" ht="16.8" customHeight="1">
      <c r="A24" s="42"/>
      <c r="B24" s="48"/>
      <c r="C24" s="319" t="s">
        <v>1002</v>
      </c>
      <c r="D24" s="42"/>
      <c r="E24" s="42"/>
      <c r="F24" s="42"/>
      <c r="G24" s="42"/>
      <c r="H24" s="48"/>
    </row>
    <row r="25" s="2" customFormat="1" ht="16.8" customHeight="1">
      <c r="A25" s="42"/>
      <c r="B25" s="48"/>
      <c r="C25" s="317" t="s">
        <v>435</v>
      </c>
      <c r="D25" s="317" t="s">
        <v>1003</v>
      </c>
      <c r="E25" s="20" t="s">
        <v>196</v>
      </c>
      <c r="F25" s="318">
        <v>64.5</v>
      </c>
      <c r="G25" s="42"/>
      <c r="H25" s="48"/>
    </row>
    <row r="26" s="2" customFormat="1" ht="16.8" customHeight="1">
      <c r="A26" s="42"/>
      <c r="B26" s="48"/>
      <c r="C26" s="317" t="s">
        <v>237</v>
      </c>
      <c r="D26" s="317" t="s">
        <v>1004</v>
      </c>
      <c r="E26" s="20" t="s">
        <v>239</v>
      </c>
      <c r="F26" s="318">
        <v>12.9</v>
      </c>
      <c r="G26" s="42"/>
      <c r="H26" s="48"/>
    </row>
    <row r="27" s="2" customFormat="1" ht="16.8" customHeight="1">
      <c r="A27" s="42"/>
      <c r="B27" s="48"/>
      <c r="C27" s="317" t="s">
        <v>248</v>
      </c>
      <c r="D27" s="317" t="s">
        <v>1005</v>
      </c>
      <c r="E27" s="20" t="s">
        <v>250</v>
      </c>
      <c r="F27" s="318">
        <v>1.29</v>
      </c>
      <c r="G27" s="42"/>
      <c r="H27" s="48"/>
    </row>
    <row r="28" s="2" customFormat="1" ht="16.8" customHeight="1">
      <c r="A28" s="42"/>
      <c r="B28" s="48"/>
      <c r="C28" s="317" t="s">
        <v>341</v>
      </c>
      <c r="D28" s="317" t="s">
        <v>1006</v>
      </c>
      <c r="E28" s="20" t="s">
        <v>200</v>
      </c>
      <c r="F28" s="318">
        <v>28.802</v>
      </c>
      <c r="G28" s="42"/>
      <c r="H28" s="48"/>
    </row>
    <row r="29" s="2" customFormat="1" ht="16.8" customHeight="1">
      <c r="A29" s="42"/>
      <c r="B29" s="48"/>
      <c r="C29" s="317" t="s">
        <v>371</v>
      </c>
      <c r="D29" s="317" t="s">
        <v>1007</v>
      </c>
      <c r="E29" s="20" t="s">
        <v>196</v>
      </c>
      <c r="F29" s="318">
        <v>64.5</v>
      </c>
      <c r="G29" s="42"/>
      <c r="H29" s="48"/>
    </row>
    <row r="30" s="2" customFormat="1" ht="16.8" customHeight="1">
      <c r="A30" s="42"/>
      <c r="B30" s="48"/>
      <c r="C30" s="317" t="s">
        <v>376</v>
      </c>
      <c r="D30" s="317" t="s">
        <v>1008</v>
      </c>
      <c r="E30" s="20" t="s">
        <v>196</v>
      </c>
      <c r="F30" s="318">
        <v>64.5</v>
      </c>
      <c r="G30" s="42"/>
      <c r="H30" s="48"/>
    </row>
    <row r="31" s="2" customFormat="1" ht="16.8" customHeight="1">
      <c r="A31" s="42"/>
      <c r="B31" s="48"/>
      <c r="C31" s="317" t="s">
        <v>382</v>
      </c>
      <c r="D31" s="317" t="s">
        <v>1009</v>
      </c>
      <c r="E31" s="20" t="s">
        <v>200</v>
      </c>
      <c r="F31" s="318">
        <v>5.75</v>
      </c>
      <c r="G31" s="42"/>
      <c r="H31" s="48"/>
    </row>
    <row r="32" s="2" customFormat="1" ht="16.8" customHeight="1">
      <c r="A32" s="42"/>
      <c r="B32" s="48"/>
      <c r="C32" s="317" t="s">
        <v>510</v>
      </c>
      <c r="D32" s="317" t="s">
        <v>1010</v>
      </c>
      <c r="E32" s="20" t="s">
        <v>196</v>
      </c>
      <c r="F32" s="318">
        <v>64.5</v>
      </c>
      <c r="G32" s="42"/>
      <c r="H32" s="48"/>
    </row>
    <row r="33" s="2" customFormat="1" ht="16.8" customHeight="1">
      <c r="A33" s="42"/>
      <c r="B33" s="48"/>
      <c r="C33" s="313" t="s">
        <v>198</v>
      </c>
      <c r="D33" s="314" t="s">
        <v>199</v>
      </c>
      <c r="E33" s="315" t="s">
        <v>200</v>
      </c>
      <c r="F33" s="316">
        <v>5.75</v>
      </c>
      <c r="G33" s="42"/>
      <c r="H33" s="48"/>
    </row>
    <row r="34" s="2" customFormat="1" ht="16.8" customHeight="1">
      <c r="A34" s="42"/>
      <c r="B34" s="48"/>
      <c r="C34" s="317" t="s">
        <v>44</v>
      </c>
      <c r="D34" s="317" t="s">
        <v>339</v>
      </c>
      <c r="E34" s="20" t="s">
        <v>44</v>
      </c>
      <c r="F34" s="318">
        <v>5.75</v>
      </c>
      <c r="G34" s="42"/>
      <c r="H34" s="48"/>
    </row>
    <row r="35" s="2" customFormat="1" ht="16.8" customHeight="1">
      <c r="A35" s="42"/>
      <c r="B35" s="48"/>
      <c r="C35" s="317" t="s">
        <v>198</v>
      </c>
      <c r="D35" s="317" t="s">
        <v>247</v>
      </c>
      <c r="E35" s="20" t="s">
        <v>44</v>
      </c>
      <c r="F35" s="318">
        <v>5.75</v>
      </c>
      <c r="G35" s="42"/>
      <c r="H35" s="48"/>
    </row>
    <row r="36" s="2" customFormat="1" ht="16.8" customHeight="1">
      <c r="A36" s="42"/>
      <c r="B36" s="48"/>
      <c r="C36" s="319" t="s">
        <v>1002</v>
      </c>
      <c r="D36" s="42"/>
      <c r="E36" s="42"/>
      <c r="F36" s="42"/>
      <c r="G36" s="42"/>
      <c r="H36" s="48"/>
    </row>
    <row r="37" s="2" customFormat="1" ht="16.8" customHeight="1">
      <c r="A37" s="42"/>
      <c r="B37" s="48"/>
      <c r="C37" s="317" t="s">
        <v>382</v>
      </c>
      <c r="D37" s="317" t="s">
        <v>1009</v>
      </c>
      <c r="E37" s="20" t="s">
        <v>200</v>
      </c>
      <c r="F37" s="318">
        <v>5.75</v>
      </c>
      <c r="G37" s="42"/>
      <c r="H37" s="48"/>
    </row>
    <row r="38" s="2" customFormat="1" ht="16.8" customHeight="1">
      <c r="A38" s="42"/>
      <c r="B38" s="48"/>
      <c r="C38" s="317" t="s">
        <v>334</v>
      </c>
      <c r="D38" s="317" t="s">
        <v>1011</v>
      </c>
      <c r="E38" s="20" t="s">
        <v>200</v>
      </c>
      <c r="F38" s="318">
        <v>88.314999999999998</v>
      </c>
      <c r="G38" s="42"/>
      <c r="H38" s="48"/>
    </row>
    <row r="39" s="2" customFormat="1" ht="16.8" customHeight="1">
      <c r="A39" s="42"/>
      <c r="B39" s="48"/>
      <c r="C39" s="313" t="s">
        <v>202</v>
      </c>
      <c r="D39" s="314" t="s">
        <v>203</v>
      </c>
      <c r="E39" s="315" t="s">
        <v>200</v>
      </c>
      <c r="F39" s="316">
        <v>31.625</v>
      </c>
      <c r="G39" s="42"/>
      <c r="H39" s="48"/>
    </row>
    <row r="40" s="2" customFormat="1" ht="16.8" customHeight="1">
      <c r="A40" s="42"/>
      <c r="B40" s="48"/>
      <c r="C40" s="317" t="s">
        <v>44</v>
      </c>
      <c r="D40" s="317" t="s">
        <v>332</v>
      </c>
      <c r="E40" s="20" t="s">
        <v>44</v>
      </c>
      <c r="F40" s="318">
        <v>31.625</v>
      </c>
      <c r="G40" s="42"/>
      <c r="H40" s="48"/>
    </row>
    <row r="41" s="2" customFormat="1" ht="16.8" customHeight="1">
      <c r="A41" s="42"/>
      <c r="B41" s="48"/>
      <c r="C41" s="317" t="s">
        <v>202</v>
      </c>
      <c r="D41" s="317" t="s">
        <v>266</v>
      </c>
      <c r="E41" s="20" t="s">
        <v>44</v>
      </c>
      <c r="F41" s="318">
        <v>31.625</v>
      </c>
      <c r="G41" s="42"/>
      <c r="H41" s="48"/>
    </row>
    <row r="42" s="2" customFormat="1" ht="16.8" customHeight="1">
      <c r="A42" s="42"/>
      <c r="B42" s="48"/>
      <c r="C42" s="319" t="s">
        <v>1002</v>
      </c>
      <c r="D42" s="42"/>
      <c r="E42" s="42"/>
      <c r="F42" s="42"/>
      <c r="G42" s="42"/>
      <c r="H42" s="48"/>
    </row>
    <row r="43" s="2" customFormat="1" ht="16.8" customHeight="1">
      <c r="A43" s="42"/>
      <c r="B43" s="48"/>
      <c r="C43" s="317" t="s">
        <v>341</v>
      </c>
      <c r="D43" s="317" t="s">
        <v>1006</v>
      </c>
      <c r="E43" s="20" t="s">
        <v>200</v>
      </c>
      <c r="F43" s="318">
        <v>28.802</v>
      </c>
      <c r="G43" s="42"/>
      <c r="H43" s="48"/>
    </row>
    <row r="44" s="2" customFormat="1" ht="16.8" customHeight="1">
      <c r="A44" s="42"/>
      <c r="B44" s="48"/>
      <c r="C44" s="317" t="s">
        <v>334</v>
      </c>
      <c r="D44" s="317" t="s">
        <v>1011</v>
      </c>
      <c r="E44" s="20" t="s">
        <v>200</v>
      </c>
      <c r="F44" s="318">
        <v>88.314999999999998</v>
      </c>
      <c r="G44" s="42"/>
      <c r="H44" s="48"/>
    </row>
    <row r="45" s="2" customFormat="1" ht="16.8" customHeight="1">
      <c r="A45" s="42"/>
      <c r="B45" s="48"/>
      <c r="C45" s="313" t="s">
        <v>205</v>
      </c>
      <c r="D45" s="314" t="s">
        <v>206</v>
      </c>
      <c r="E45" s="315" t="s">
        <v>200</v>
      </c>
      <c r="F45" s="316">
        <v>28.802</v>
      </c>
      <c r="G45" s="42"/>
      <c r="H45" s="48"/>
    </row>
    <row r="46" s="2" customFormat="1" ht="16.8" customHeight="1">
      <c r="A46" s="42"/>
      <c r="B46" s="48"/>
      <c r="C46" s="317" t="s">
        <v>44</v>
      </c>
      <c r="D46" s="317" t="s">
        <v>332</v>
      </c>
      <c r="E46" s="20" t="s">
        <v>44</v>
      </c>
      <c r="F46" s="318">
        <v>31.625</v>
      </c>
      <c r="G46" s="42"/>
      <c r="H46" s="48"/>
    </row>
    <row r="47" s="2" customFormat="1" ht="16.8" customHeight="1">
      <c r="A47" s="42"/>
      <c r="B47" s="48"/>
      <c r="C47" s="317" t="s">
        <v>44</v>
      </c>
      <c r="D47" s="317" t="s">
        <v>345</v>
      </c>
      <c r="E47" s="20" t="s">
        <v>44</v>
      </c>
      <c r="F47" s="318">
        <v>-2.823</v>
      </c>
      <c r="G47" s="42"/>
      <c r="H47" s="48"/>
    </row>
    <row r="48" s="2" customFormat="1" ht="16.8" customHeight="1">
      <c r="A48" s="42"/>
      <c r="B48" s="48"/>
      <c r="C48" s="317" t="s">
        <v>205</v>
      </c>
      <c r="D48" s="317" t="s">
        <v>247</v>
      </c>
      <c r="E48" s="20" t="s">
        <v>44</v>
      </c>
      <c r="F48" s="318">
        <v>28.802</v>
      </c>
      <c r="G48" s="42"/>
      <c r="H48" s="48"/>
    </row>
    <row r="49" s="2" customFormat="1" ht="16.8" customHeight="1">
      <c r="A49" s="42"/>
      <c r="B49" s="48"/>
      <c r="C49" s="319" t="s">
        <v>1002</v>
      </c>
      <c r="D49" s="42"/>
      <c r="E49" s="42"/>
      <c r="F49" s="42"/>
      <c r="G49" s="42"/>
      <c r="H49" s="48"/>
    </row>
    <row r="50" s="2" customFormat="1" ht="16.8" customHeight="1">
      <c r="A50" s="42"/>
      <c r="B50" s="48"/>
      <c r="C50" s="317" t="s">
        <v>341</v>
      </c>
      <c r="D50" s="317" t="s">
        <v>1006</v>
      </c>
      <c r="E50" s="20" t="s">
        <v>200</v>
      </c>
      <c r="F50" s="318">
        <v>28.802</v>
      </c>
      <c r="G50" s="42"/>
      <c r="H50" s="48"/>
    </row>
    <row r="51" s="2" customFormat="1" ht="16.8" customHeight="1">
      <c r="A51" s="42"/>
      <c r="B51" s="48"/>
      <c r="C51" s="317" t="s">
        <v>348</v>
      </c>
      <c r="D51" s="317" t="s">
        <v>349</v>
      </c>
      <c r="E51" s="20" t="s">
        <v>322</v>
      </c>
      <c r="F51" s="318">
        <v>57.603999999999999</v>
      </c>
      <c r="G51" s="42"/>
      <c r="H51" s="48"/>
    </row>
    <row r="52" s="2" customFormat="1" ht="16.8" customHeight="1">
      <c r="A52" s="42"/>
      <c r="B52" s="48"/>
      <c r="C52" s="313" t="s">
        <v>208</v>
      </c>
      <c r="D52" s="314" t="s">
        <v>209</v>
      </c>
      <c r="E52" s="315" t="s">
        <v>200</v>
      </c>
      <c r="F52" s="316">
        <v>29.905000000000001</v>
      </c>
      <c r="G52" s="42"/>
      <c r="H52" s="48"/>
    </row>
    <row r="53" s="2" customFormat="1" ht="16.8" customHeight="1">
      <c r="A53" s="42"/>
      <c r="B53" s="48"/>
      <c r="C53" s="317" t="s">
        <v>44</v>
      </c>
      <c r="D53" s="317" t="s">
        <v>211</v>
      </c>
      <c r="E53" s="20" t="s">
        <v>44</v>
      </c>
      <c r="F53" s="318">
        <v>125.69</v>
      </c>
      <c r="G53" s="42"/>
      <c r="H53" s="48"/>
    </row>
    <row r="54" s="2" customFormat="1" ht="16.8" customHeight="1">
      <c r="A54" s="42"/>
      <c r="B54" s="48"/>
      <c r="C54" s="317" t="s">
        <v>44</v>
      </c>
      <c r="D54" s="317" t="s">
        <v>298</v>
      </c>
      <c r="E54" s="20" t="s">
        <v>44</v>
      </c>
      <c r="F54" s="318">
        <v>-88.314999999999998</v>
      </c>
      <c r="G54" s="42"/>
      <c r="H54" s="48"/>
    </row>
    <row r="55" s="2" customFormat="1" ht="16.8" customHeight="1">
      <c r="A55" s="42"/>
      <c r="B55" s="48"/>
      <c r="C55" s="317" t="s">
        <v>44</v>
      </c>
      <c r="D55" s="317" t="s">
        <v>299</v>
      </c>
      <c r="E55" s="20" t="s">
        <v>44</v>
      </c>
      <c r="F55" s="318">
        <v>-7.4699999999999998</v>
      </c>
      <c r="G55" s="42"/>
      <c r="H55" s="48"/>
    </row>
    <row r="56" s="2" customFormat="1" ht="16.8" customHeight="1">
      <c r="A56" s="42"/>
      <c r="B56" s="48"/>
      <c r="C56" s="317" t="s">
        <v>208</v>
      </c>
      <c r="D56" s="317" t="s">
        <v>247</v>
      </c>
      <c r="E56" s="20" t="s">
        <v>44</v>
      </c>
      <c r="F56" s="318">
        <v>29.905000000000001</v>
      </c>
      <c r="G56" s="42"/>
      <c r="H56" s="48"/>
    </row>
    <row r="57" s="2" customFormat="1" ht="16.8" customHeight="1">
      <c r="A57" s="42"/>
      <c r="B57" s="48"/>
      <c r="C57" s="319" t="s">
        <v>1002</v>
      </c>
      <c r="D57" s="42"/>
      <c r="E57" s="42"/>
      <c r="F57" s="42"/>
      <c r="G57" s="42"/>
      <c r="H57" s="48"/>
    </row>
    <row r="58" s="2" customFormat="1" ht="16.8" customHeight="1">
      <c r="A58" s="42"/>
      <c r="B58" s="48"/>
      <c r="C58" s="317" t="s">
        <v>327</v>
      </c>
      <c r="D58" s="317" t="s">
        <v>1012</v>
      </c>
      <c r="E58" s="20" t="s">
        <v>200</v>
      </c>
      <c r="F58" s="318">
        <v>29.905000000000001</v>
      </c>
      <c r="G58" s="42"/>
      <c r="H58" s="48"/>
    </row>
    <row r="59" s="2" customFormat="1" ht="16.8" customHeight="1">
      <c r="A59" s="42"/>
      <c r="B59" s="48"/>
      <c r="C59" s="317" t="s">
        <v>303</v>
      </c>
      <c r="D59" s="317" t="s">
        <v>1013</v>
      </c>
      <c r="E59" s="20" t="s">
        <v>200</v>
      </c>
      <c r="F59" s="318">
        <v>29.905000000000001</v>
      </c>
      <c r="G59" s="42"/>
      <c r="H59" s="48"/>
    </row>
    <row r="60" s="2" customFormat="1" ht="16.8" customHeight="1">
      <c r="A60" s="42"/>
      <c r="B60" s="48"/>
      <c r="C60" s="317" t="s">
        <v>309</v>
      </c>
      <c r="D60" s="317" t="s">
        <v>1014</v>
      </c>
      <c r="E60" s="20" t="s">
        <v>200</v>
      </c>
      <c r="F60" s="318">
        <v>598.10000000000002</v>
      </c>
      <c r="G60" s="42"/>
      <c r="H60" s="48"/>
    </row>
    <row r="61" s="2" customFormat="1" ht="16.8" customHeight="1">
      <c r="A61" s="42"/>
      <c r="B61" s="48"/>
      <c r="C61" s="317" t="s">
        <v>320</v>
      </c>
      <c r="D61" s="317" t="s">
        <v>1015</v>
      </c>
      <c r="E61" s="20" t="s">
        <v>322</v>
      </c>
      <c r="F61" s="318">
        <v>59.810000000000002</v>
      </c>
      <c r="G61" s="42"/>
      <c r="H61" s="48"/>
    </row>
    <row r="62" s="2" customFormat="1" ht="16.8" customHeight="1">
      <c r="A62" s="42"/>
      <c r="B62" s="48"/>
      <c r="C62" s="313" t="s">
        <v>211</v>
      </c>
      <c r="D62" s="314" t="s">
        <v>212</v>
      </c>
      <c r="E62" s="315" t="s">
        <v>200</v>
      </c>
      <c r="F62" s="316">
        <v>125.69</v>
      </c>
      <c r="G62" s="42"/>
      <c r="H62" s="48"/>
    </row>
    <row r="63" s="2" customFormat="1" ht="16.8" customHeight="1">
      <c r="A63" s="42"/>
      <c r="B63" s="48"/>
      <c r="C63" s="317" t="s">
        <v>44</v>
      </c>
      <c r="D63" s="317" t="s">
        <v>213</v>
      </c>
      <c r="E63" s="20" t="s">
        <v>44</v>
      </c>
      <c r="F63" s="318">
        <v>125.69</v>
      </c>
      <c r="G63" s="42"/>
      <c r="H63" s="48"/>
    </row>
    <row r="64" s="2" customFormat="1" ht="16.8" customHeight="1">
      <c r="A64" s="42"/>
      <c r="B64" s="48"/>
      <c r="C64" s="317" t="s">
        <v>211</v>
      </c>
      <c r="D64" s="317" t="s">
        <v>266</v>
      </c>
      <c r="E64" s="20" t="s">
        <v>44</v>
      </c>
      <c r="F64" s="318">
        <v>125.69</v>
      </c>
      <c r="G64" s="42"/>
      <c r="H64" s="48"/>
    </row>
    <row r="65" s="2" customFormat="1" ht="16.8" customHeight="1">
      <c r="A65" s="42"/>
      <c r="B65" s="48"/>
      <c r="C65" s="319" t="s">
        <v>1002</v>
      </c>
      <c r="D65" s="42"/>
      <c r="E65" s="42"/>
      <c r="F65" s="42"/>
      <c r="G65" s="42"/>
      <c r="H65" s="48"/>
    </row>
    <row r="66" s="2" customFormat="1" ht="16.8" customHeight="1">
      <c r="A66" s="42"/>
      <c r="B66" s="48"/>
      <c r="C66" s="317" t="s">
        <v>262</v>
      </c>
      <c r="D66" s="317" t="s">
        <v>1016</v>
      </c>
      <c r="E66" s="20" t="s">
        <v>200</v>
      </c>
      <c r="F66" s="318">
        <v>62.844999999999999</v>
      </c>
      <c r="G66" s="42"/>
      <c r="H66" s="48"/>
    </row>
    <row r="67" s="2" customFormat="1" ht="16.8" customHeight="1">
      <c r="A67" s="42"/>
      <c r="B67" s="48"/>
      <c r="C67" s="317" t="s">
        <v>269</v>
      </c>
      <c r="D67" s="317" t="s">
        <v>1017</v>
      </c>
      <c r="E67" s="20" t="s">
        <v>200</v>
      </c>
      <c r="F67" s="318">
        <v>62.844999999999999</v>
      </c>
      <c r="G67" s="42"/>
      <c r="H67" s="48"/>
    </row>
    <row r="68" s="2" customFormat="1" ht="16.8" customHeight="1">
      <c r="A68" s="42"/>
      <c r="B68" s="48"/>
      <c r="C68" s="317" t="s">
        <v>327</v>
      </c>
      <c r="D68" s="317" t="s">
        <v>1012</v>
      </c>
      <c r="E68" s="20" t="s">
        <v>200</v>
      </c>
      <c r="F68" s="318">
        <v>29.905000000000001</v>
      </c>
      <c r="G68" s="42"/>
      <c r="H68" s="48"/>
    </row>
    <row r="69" s="2" customFormat="1" ht="16.8" customHeight="1">
      <c r="A69" s="42"/>
      <c r="B69" s="48"/>
      <c r="C69" s="317" t="s">
        <v>334</v>
      </c>
      <c r="D69" s="317" t="s">
        <v>1011</v>
      </c>
      <c r="E69" s="20" t="s">
        <v>200</v>
      </c>
      <c r="F69" s="318">
        <v>88.314999999999998</v>
      </c>
      <c r="G69" s="42"/>
      <c r="H69" s="48"/>
    </row>
    <row r="70" s="2" customFormat="1" ht="16.8" customHeight="1">
      <c r="A70" s="42"/>
      <c r="B70" s="48"/>
      <c r="C70" s="313" t="s">
        <v>214</v>
      </c>
      <c r="D70" s="314" t="s">
        <v>215</v>
      </c>
      <c r="E70" s="315" t="s">
        <v>44</v>
      </c>
      <c r="F70" s="316">
        <v>88.314999999999998</v>
      </c>
      <c r="G70" s="42"/>
      <c r="H70" s="48"/>
    </row>
    <row r="71" s="2" customFormat="1" ht="16.8" customHeight="1">
      <c r="A71" s="42"/>
      <c r="B71" s="48"/>
      <c r="C71" s="317" t="s">
        <v>44</v>
      </c>
      <c r="D71" s="317" t="s">
        <v>211</v>
      </c>
      <c r="E71" s="20" t="s">
        <v>44</v>
      </c>
      <c r="F71" s="318">
        <v>125.69</v>
      </c>
      <c r="G71" s="42"/>
      <c r="H71" s="48"/>
    </row>
    <row r="72" s="2" customFormat="1" ht="16.8" customHeight="1">
      <c r="A72" s="42"/>
      <c r="B72" s="48"/>
      <c r="C72" s="317" t="s">
        <v>44</v>
      </c>
      <c r="D72" s="317" t="s">
        <v>301</v>
      </c>
      <c r="E72" s="20" t="s">
        <v>44</v>
      </c>
      <c r="F72" s="318">
        <v>-31.625</v>
      </c>
      <c r="G72" s="42"/>
      <c r="H72" s="48"/>
    </row>
    <row r="73" s="2" customFormat="1" ht="16.8" customHeight="1">
      <c r="A73" s="42"/>
      <c r="B73" s="48"/>
      <c r="C73" s="317" t="s">
        <v>44</v>
      </c>
      <c r="D73" s="317" t="s">
        <v>302</v>
      </c>
      <c r="E73" s="20" t="s">
        <v>44</v>
      </c>
      <c r="F73" s="318">
        <v>-5.75</v>
      </c>
      <c r="G73" s="42"/>
      <c r="H73" s="48"/>
    </row>
    <row r="74" s="2" customFormat="1" ht="16.8" customHeight="1">
      <c r="A74" s="42"/>
      <c r="B74" s="48"/>
      <c r="C74" s="317" t="s">
        <v>214</v>
      </c>
      <c r="D74" s="317" t="s">
        <v>247</v>
      </c>
      <c r="E74" s="20" t="s">
        <v>44</v>
      </c>
      <c r="F74" s="318">
        <v>88.314999999999998</v>
      </c>
      <c r="G74" s="42"/>
      <c r="H74" s="48"/>
    </row>
    <row r="75" s="2" customFormat="1" ht="16.8" customHeight="1">
      <c r="A75" s="42"/>
      <c r="B75" s="48"/>
      <c r="C75" s="319" t="s">
        <v>1002</v>
      </c>
      <c r="D75" s="42"/>
      <c r="E75" s="42"/>
      <c r="F75" s="42"/>
      <c r="G75" s="42"/>
      <c r="H75" s="48"/>
    </row>
    <row r="76" s="2" customFormat="1" ht="16.8" customHeight="1">
      <c r="A76" s="42"/>
      <c r="B76" s="48"/>
      <c r="C76" s="317" t="s">
        <v>334</v>
      </c>
      <c r="D76" s="317" t="s">
        <v>1011</v>
      </c>
      <c r="E76" s="20" t="s">
        <v>200</v>
      </c>
      <c r="F76" s="318">
        <v>88.314999999999998</v>
      </c>
      <c r="G76" s="42"/>
      <c r="H76" s="48"/>
    </row>
    <row r="77" s="2" customFormat="1" ht="16.8" customHeight="1">
      <c r="A77" s="42"/>
      <c r="B77" s="48"/>
      <c r="C77" s="317" t="s">
        <v>292</v>
      </c>
      <c r="D77" s="317" t="s">
        <v>1018</v>
      </c>
      <c r="E77" s="20" t="s">
        <v>200</v>
      </c>
      <c r="F77" s="318">
        <v>176.63</v>
      </c>
      <c r="G77" s="42"/>
      <c r="H77" s="48"/>
    </row>
    <row r="78" s="2" customFormat="1" ht="16.8" customHeight="1">
      <c r="A78" s="42"/>
      <c r="B78" s="48"/>
      <c r="C78" s="317" t="s">
        <v>315</v>
      </c>
      <c r="D78" s="317" t="s">
        <v>1019</v>
      </c>
      <c r="E78" s="20" t="s">
        <v>200</v>
      </c>
      <c r="F78" s="318">
        <v>88.314999999999998</v>
      </c>
      <c r="G78" s="42"/>
      <c r="H78" s="48"/>
    </row>
    <row r="79" s="2" customFormat="1" ht="16.8" customHeight="1">
      <c r="A79" s="42"/>
      <c r="B79" s="48"/>
      <c r="C79" s="317" t="s">
        <v>327</v>
      </c>
      <c r="D79" s="317" t="s">
        <v>1012</v>
      </c>
      <c r="E79" s="20" t="s">
        <v>200</v>
      </c>
      <c r="F79" s="318">
        <v>29.905000000000001</v>
      </c>
      <c r="G79" s="42"/>
      <c r="H79" s="48"/>
    </row>
    <row r="80" s="2" customFormat="1" ht="16.8" customHeight="1">
      <c r="A80" s="42"/>
      <c r="B80" s="48"/>
      <c r="C80" s="313" t="s">
        <v>218</v>
      </c>
      <c r="D80" s="314" t="s">
        <v>219</v>
      </c>
      <c r="E80" s="315" t="s">
        <v>220</v>
      </c>
      <c r="F80" s="316">
        <v>62.880000000000003</v>
      </c>
      <c r="G80" s="42"/>
      <c r="H80" s="48"/>
    </row>
    <row r="81" s="2" customFormat="1" ht="16.8" customHeight="1">
      <c r="A81" s="42"/>
      <c r="B81" s="48"/>
      <c r="C81" s="317" t="s">
        <v>218</v>
      </c>
      <c r="D81" s="317" t="s">
        <v>221</v>
      </c>
      <c r="E81" s="20" t="s">
        <v>44</v>
      </c>
      <c r="F81" s="318">
        <v>62.880000000000003</v>
      </c>
      <c r="G81" s="42"/>
      <c r="H81" s="48"/>
    </row>
    <row r="82" s="2" customFormat="1" ht="16.8" customHeight="1">
      <c r="A82" s="42"/>
      <c r="B82" s="48"/>
      <c r="C82" s="319" t="s">
        <v>1002</v>
      </c>
      <c r="D82" s="42"/>
      <c r="E82" s="42"/>
      <c r="F82" s="42"/>
      <c r="G82" s="42"/>
      <c r="H82" s="48"/>
    </row>
    <row r="83" s="2" customFormat="1" ht="16.8" customHeight="1">
      <c r="A83" s="42"/>
      <c r="B83" s="48"/>
      <c r="C83" s="317" t="s">
        <v>258</v>
      </c>
      <c r="D83" s="317" t="s">
        <v>1020</v>
      </c>
      <c r="E83" s="20" t="s">
        <v>220</v>
      </c>
      <c r="F83" s="318">
        <v>62.880000000000003</v>
      </c>
      <c r="G83" s="42"/>
      <c r="H83" s="48"/>
    </row>
    <row r="84" s="2" customFormat="1" ht="16.8" customHeight="1">
      <c r="A84" s="42"/>
      <c r="B84" s="48"/>
      <c r="C84" s="317" t="s">
        <v>354</v>
      </c>
      <c r="D84" s="317" t="s">
        <v>1021</v>
      </c>
      <c r="E84" s="20" t="s">
        <v>220</v>
      </c>
      <c r="F84" s="318">
        <v>62.880000000000003</v>
      </c>
      <c r="G84" s="42"/>
      <c r="H84" s="48"/>
    </row>
    <row r="85" s="2" customFormat="1" ht="16.8" customHeight="1">
      <c r="A85" s="42"/>
      <c r="B85" s="48"/>
      <c r="C85" s="317" t="s">
        <v>359</v>
      </c>
      <c r="D85" s="317" t="s">
        <v>1022</v>
      </c>
      <c r="E85" s="20" t="s">
        <v>220</v>
      </c>
      <c r="F85" s="318">
        <v>62.880000000000003</v>
      </c>
      <c r="G85" s="42"/>
      <c r="H85" s="48"/>
    </row>
    <row r="86" s="2" customFormat="1" ht="26.4" customHeight="1">
      <c r="A86" s="42"/>
      <c r="B86" s="48"/>
      <c r="C86" s="312" t="s">
        <v>1023</v>
      </c>
      <c r="D86" s="312" t="s">
        <v>102</v>
      </c>
      <c r="E86" s="42"/>
      <c r="F86" s="42"/>
      <c r="G86" s="42"/>
      <c r="H86" s="48"/>
    </row>
    <row r="87" s="2" customFormat="1" ht="16.8" customHeight="1">
      <c r="A87" s="42"/>
      <c r="B87" s="48"/>
      <c r="C87" s="313" t="s">
        <v>570</v>
      </c>
      <c r="D87" s="314" t="s">
        <v>571</v>
      </c>
      <c r="E87" s="315" t="s">
        <v>196</v>
      </c>
      <c r="F87" s="316">
        <v>97.599999999999994</v>
      </c>
      <c r="G87" s="42"/>
      <c r="H87" s="48"/>
    </row>
    <row r="88" s="2" customFormat="1" ht="16.8" customHeight="1">
      <c r="A88" s="42"/>
      <c r="B88" s="48"/>
      <c r="C88" s="317" t="s">
        <v>44</v>
      </c>
      <c r="D88" s="317" t="s">
        <v>588</v>
      </c>
      <c r="E88" s="20" t="s">
        <v>44</v>
      </c>
      <c r="F88" s="318">
        <v>30</v>
      </c>
      <c r="G88" s="42"/>
      <c r="H88" s="48"/>
    </row>
    <row r="89" s="2" customFormat="1" ht="16.8" customHeight="1">
      <c r="A89" s="42"/>
      <c r="B89" s="48"/>
      <c r="C89" s="317" t="s">
        <v>44</v>
      </c>
      <c r="D89" s="317" t="s">
        <v>589</v>
      </c>
      <c r="E89" s="20" t="s">
        <v>44</v>
      </c>
      <c r="F89" s="318">
        <v>5.2999999999999998</v>
      </c>
      <c r="G89" s="42"/>
      <c r="H89" s="48"/>
    </row>
    <row r="90" s="2" customFormat="1" ht="16.8" customHeight="1">
      <c r="A90" s="42"/>
      <c r="B90" s="48"/>
      <c r="C90" s="317" t="s">
        <v>44</v>
      </c>
      <c r="D90" s="317" t="s">
        <v>590</v>
      </c>
      <c r="E90" s="20" t="s">
        <v>44</v>
      </c>
      <c r="F90" s="318">
        <v>5.2999999999999998</v>
      </c>
      <c r="G90" s="42"/>
      <c r="H90" s="48"/>
    </row>
    <row r="91" s="2" customFormat="1" ht="16.8" customHeight="1">
      <c r="A91" s="42"/>
      <c r="B91" s="48"/>
      <c r="C91" s="317" t="s">
        <v>44</v>
      </c>
      <c r="D91" s="317" t="s">
        <v>591</v>
      </c>
      <c r="E91" s="20" t="s">
        <v>44</v>
      </c>
      <c r="F91" s="318">
        <v>28.5</v>
      </c>
      <c r="G91" s="42"/>
      <c r="H91" s="48"/>
    </row>
    <row r="92" s="2" customFormat="1" ht="16.8" customHeight="1">
      <c r="A92" s="42"/>
      <c r="B92" s="48"/>
      <c r="C92" s="317" t="s">
        <v>44</v>
      </c>
      <c r="D92" s="317" t="s">
        <v>592</v>
      </c>
      <c r="E92" s="20" t="s">
        <v>44</v>
      </c>
      <c r="F92" s="318">
        <v>28.5</v>
      </c>
      <c r="G92" s="42"/>
      <c r="H92" s="48"/>
    </row>
    <row r="93" s="2" customFormat="1" ht="16.8" customHeight="1">
      <c r="A93" s="42"/>
      <c r="B93" s="48"/>
      <c r="C93" s="317" t="s">
        <v>570</v>
      </c>
      <c r="D93" s="317" t="s">
        <v>247</v>
      </c>
      <c r="E93" s="20" t="s">
        <v>44</v>
      </c>
      <c r="F93" s="318">
        <v>97.599999999999994</v>
      </c>
      <c r="G93" s="42"/>
      <c r="H93" s="48"/>
    </row>
    <row r="94" s="2" customFormat="1" ht="16.8" customHeight="1">
      <c r="A94" s="42"/>
      <c r="B94" s="48"/>
      <c r="C94" s="319" t="s">
        <v>1002</v>
      </c>
      <c r="D94" s="42"/>
      <c r="E94" s="42"/>
      <c r="F94" s="42"/>
      <c r="G94" s="42"/>
      <c r="H94" s="48"/>
    </row>
    <row r="95" s="2" customFormat="1" ht="16.8" customHeight="1">
      <c r="A95" s="42"/>
      <c r="B95" s="48"/>
      <c r="C95" s="317" t="s">
        <v>624</v>
      </c>
      <c r="D95" s="317" t="s">
        <v>1024</v>
      </c>
      <c r="E95" s="20" t="s">
        <v>196</v>
      </c>
      <c r="F95" s="318">
        <v>97.599999999999994</v>
      </c>
      <c r="G95" s="42"/>
      <c r="H95" s="48"/>
    </row>
    <row r="96" s="2" customFormat="1" ht="16.8" customHeight="1">
      <c r="A96" s="42"/>
      <c r="B96" s="48"/>
      <c r="C96" s="317" t="s">
        <v>237</v>
      </c>
      <c r="D96" s="317" t="s">
        <v>1004</v>
      </c>
      <c r="E96" s="20" t="s">
        <v>239</v>
      </c>
      <c r="F96" s="318">
        <v>19.52</v>
      </c>
      <c r="G96" s="42"/>
      <c r="H96" s="48"/>
    </row>
    <row r="97" s="2" customFormat="1" ht="16.8" customHeight="1">
      <c r="A97" s="42"/>
      <c r="B97" s="48"/>
      <c r="C97" s="317" t="s">
        <v>248</v>
      </c>
      <c r="D97" s="317" t="s">
        <v>1005</v>
      </c>
      <c r="E97" s="20" t="s">
        <v>250</v>
      </c>
      <c r="F97" s="318">
        <v>1.952</v>
      </c>
      <c r="G97" s="42"/>
      <c r="H97" s="48"/>
    </row>
    <row r="98" s="2" customFormat="1" ht="16.8" customHeight="1">
      <c r="A98" s="42"/>
      <c r="B98" s="48"/>
      <c r="C98" s="317" t="s">
        <v>594</v>
      </c>
      <c r="D98" s="317" t="s">
        <v>1025</v>
      </c>
      <c r="E98" s="20" t="s">
        <v>220</v>
      </c>
      <c r="F98" s="318">
        <v>195.19999999999999</v>
      </c>
      <c r="G98" s="42"/>
      <c r="H98" s="48"/>
    </row>
    <row r="99" s="2" customFormat="1" ht="16.8" customHeight="1">
      <c r="A99" s="42"/>
      <c r="B99" s="48"/>
      <c r="C99" s="317" t="s">
        <v>262</v>
      </c>
      <c r="D99" s="317" t="s">
        <v>1016</v>
      </c>
      <c r="E99" s="20" t="s">
        <v>200</v>
      </c>
      <c r="F99" s="318">
        <v>62.463999999999999</v>
      </c>
      <c r="G99" s="42"/>
      <c r="H99" s="48"/>
    </row>
    <row r="100" s="2" customFormat="1" ht="16.8" customHeight="1">
      <c r="A100" s="42"/>
      <c r="B100" s="48"/>
      <c r="C100" s="317" t="s">
        <v>283</v>
      </c>
      <c r="D100" s="317" t="s">
        <v>1026</v>
      </c>
      <c r="E100" s="20" t="s">
        <v>220</v>
      </c>
      <c r="F100" s="318">
        <v>312.31999999999999</v>
      </c>
      <c r="G100" s="42"/>
      <c r="H100" s="48"/>
    </row>
    <row r="101" s="2" customFormat="1" ht="16.8" customHeight="1">
      <c r="A101" s="42"/>
      <c r="B101" s="48"/>
      <c r="C101" s="317" t="s">
        <v>288</v>
      </c>
      <c r="D101" s="317" t="s">
        <v>1027</v>
      </c>
      <c r="E101" s="20" t="s">
        <v>220</v>
      </c>
      <c r="F101" s="318">
        <v>312.31999999999999</v>
      </c>
      <c r="G101" s="42"/>
      <c r="H101" s="48"/>
    </row>
    <row r="102" s="2" customFormat="1" ht="16.8" customHeight="1">
      <c r="A102" s="42"/>
      <c r="B102" s="48"/>
      <c r="C102" s="317" t="s">
        <v>341</v>
      </c>
      <c r="D102" s="317" t="s">
        <v>1006</v>
      </c>
      <c r="E102" s="20" t="s">
        <v>200</v>
      </c>
      <c r="F102" s="318">
        <v>35.136000000000003</v>
      </c>
      <c r="G102" s="42"/>
      <c r="H102" s="48"/>
    </row>
    <row r="103" s="2" customFormat="1" ht="16.8" customHeight="1">
      <c r="A103" s="42"/>
      <c r="B103" s="48"/>
      <c r="C103" s="317" t="s">
        <v>371</v>
      </c>
      <c r="D103" s="317" t="s">
        <v>1007</v>
      </c>
      <c r="E103" s="20" t="s">
        <v>196</v>
      </c>
      <c r="F103" s="318">
        <v>97.599999999999994</v>
      </c>
      <c r="G103" s="42"/>
      <c r="H103" s="48"/>
    </row>
    <row r="104" s="2" customFormat="1" ht="16.8" customHeight="1">
      <c r="A104" s="42"/>
      <c r="B104" s="48"/>
      <c r="C104" s="317" t="s">
        <v>376</v>
      </c>
      <c r="D104" s="317" t="s">
        <v>1008</v>
      </c>
      <c r="E104" s="20" t="s">
        <v>196</v>
      </c>
      <c r="F104" s="318">
        <v>97.599999999999994</v>
      </c>
      <c r="G104" s="42"/>
      <c r="H104" s="48"/>
    </row>
    <row r="105" s="2" customFormat="1" ht="16.8" customHeight="1">
      <c r="A105" s="42"/>
      <c r="B105" s="48"/>
      <c r="C105" s="317" t="s">
        <v>382</v>
      </c>
      <c r="D105" s="317" t="s">
        <v>1009</v>
      </c>
      <c r="E105" s="20" t="s">
        <v>200</v>
      </c>
      <c r="F105" s="318">
        <v>7.8079999999999998</v>
      </c>
      <c r="G105" s="42"/>
      <c r="H105" s="48"/>
    </row>
    <row r="106" s="2" customFormat="1" ht="16.8" customHeight="1">
      <c r="A106" s="42"/>
      <c r="B106" s="48"/>
      <c r="C106" s="317" t="s">
        <v>510</v>
      </c>
      <c r="D106" s="317" t="s">
        <v>1010</v>
      </c>
      <c r="E106" s="20" t="s">
        <v>196</v>
      </c>
      <c r="F106" s="318">
        <v>97.599999999999994</v>
      </c>
      <c r="G106" s="42"/>
      <c r="H106" s="48"/>
    </row>
    <row r="107" s="2" customFormat="1" ht="16.8" customHeight="1">
      <c r="A107" s="42"/>
      <c r="B107" s="48"/>
      <c r="C107" s="313" t="s">
        <v>198</v>
      </c>
      <c r="D107" s="314" t="s">
        <v>199</v>
      </c>
      <c r="E107" s="315" t="s">
        <v>200</v>
      </c>
      <c r="F107" s="316">
        <v>7.8079999999999998</v>
      </c>
      <c r="G107" s="42"/>
      <c r="H107" s="48"/>
    </row>
    <row r="108" s="2" customFormat="1" ht="16.8" customHeight="1">
      <c r="A108" s="42"/>
      <c r="B108" s="48"/>
      <c r="C108" s="317" t="s">
        <v>44</v>
      </c>
      <c r="D108" s="317" t="s">
        <v>605</v>
      </c>
      <c r="E108" s="20" t="s">
        <v>44</v>
      </c>
      <c r="F108" s="318">
        <v>7.8079999999999998</v>
      </c>
      <c r="G108" s="42"/>
      <c r="H108" s="48"/>
    </row>
    <row r="109" s="2" customFormat="1" ht="16.8" customHeight="1">
      <c r="A109" s="42"/>
      <c r="B109" s="48"/>
      <c r="C109" s="317" t="s">
        <v>198</v>
      </c>
      <c r="D109" s="317" t="s">
        <v>247</v>
      </c>
      <c r="E109" s="20" t="s">
        <v>44</v>
      </c>
      <c r="F109" s="318">
        <v>7.8079999999999998</v>
      </c>
      <c r="G109" s="42"/>
      <c r="H109" s="48"/>
    </row>
    <row r="110" s="2" customFormat="1" ht="16.8" customHeight="1">
      <c r="A110" s="42"/>
      <c r="B110" s="48"/>
      <c r="C110" s="319" t="s">
        <v>1002</v>
      </c>
      <c r="D110" s="42"/>
      <c r="E110" s="42"/>
      <c r="F110" s="42"/>
      <c r="G110" s="42"/>
      <c r="H110" s="48"/>
    </row>
    <row r="111" s="2" customFormat="1" ht="16.8" customHeight="1">
      <c r="A111" s="42"/>
      <c r="B111" s="48"/>
      <c r="C111" s="317" t="s">
        <v>382</v>
      </c>
      <c r="D111" s="317" t="s">
        <v>1009</v>
      </c>
      <c r="E111" s="20" t="s">
        <v>200</v>
      </c>
      <c r="F111" s="318">
        <v>7.8079999999999998</v>
      </c>
      <c r="G111" s="42"/>
      <c r="H111" s="48"/>
    </row>
    <row r="112" s="2" customFormat="1" ht="16.8" customHeight="1">
      <c r="A112" s="42"/>
      <c r="B112" s="48"/>
      <c r="C112" s="317" t="s">
        <v>334</v>
      </c>
      <c r="D112" s="317" t="s">
        <v>1011</v>
      </c>
      <c r="E112" s="20" t="s">
        <v>200</v>
      </c>
      <c r="F112" s="318">
        <v>81.983999999999995</v>
      </c>
      <c r="G112" s="42"/>
      <c r="H112" s="48"/>
    </row>
    <row r="113" s="2" customFormat="1" ht="16.8" customHeight="1">
      <c r="A113" s="42"/>
      <c r="B113" s="48"/>
      <c r="C113" s="313" t="s">
        <v>202</v>
      </c>
      <c r="D113" s="314" t="s">
        <v>203</v>
      </c>
      <c r="E113" s="315" t="s">
        <v>200</v>
      </c>
      <c r="F113" s="316">
        <v>35.136000000000003</v>
      </c>
      <c r="G113" s="42"/>
      <c r="H113" s="48"/>
    </row>
    <row r="114" s="2" customFormat="1" ht="16.8" customHeight="1">
      <c r="A114" s="42"/>
      <c r="B114" s="48"/>
      <c r="C114" s="317" t="s">
        <v>44</v>
      </c>
      <c r="D114" s="317" t="s">
        <v>604</v>
      </c>
      <c r="E114" s="20" t="s">
        <v>44</v>
      </c>
      <c r="F114" s="318">
        <v>35.136000000000003</v>
      </c>
      <c r="G114" s="42"/>
      <c r="H114" s="48"/>
    </row>
    <row r="115" s="2" customFormat="1" ht="16.8" customHeight="1">
      <c r="A115" s="42"/>
      <c r="B115" s="48"/>
      <c r="C115" s="317" t="s">
        <v>202</v>
      </c>
      <c r="D115" s="317" t="s">
        <v>266</v>
      </c>
      <c r="E115" s="20" t="s">
        <v>44</v>
      </c>
      <c r="F115" s="318">
        <v>35.136000000000003</v>
      </c>
      <c r="G115" s="42"/>
      <c r="H115" s="48"/>
    </row>
    <row r="116" s="2" customFormat="1" ht="16.8" customHeight="1">
      <c r="A116" s="42"/>
      <c r="B116" s="48"/>
      <c r="C116" s="319" t="s">
        <v>1002</v>
      </c>
      <c r="D116" s="42"/>
      <c r="E116" s="42"/>
      <c r="F116" s="42"/>
      <c r="G116" s="42"/>
      <c r="H116" s="48"/>
    </row>
    <row r="117" s="2" customFormat="1" ht="16.8" customHeight="1">
      <c r="A117" s="42"/>
      <c r="B117" s="48"/>
      <c r="C117" s="317" t="s">
        <v>341</v>
      </c>
      <c r="D117" s="317" t="s">
        <v>1006</v>
      </c>
      <c r="E117" s="20" t="s">
        <v>200</v>
      </c>
      <c r="F117" s="318">
        <v>35.136000000000003</v>
      </c>
      <c r="G117" s="42"/>
      <c r="H117" s="48"/>
    </row>
    <row r="118" s="2" customFormat="1" ht="16.8" customHeight="1">
      <c r="A118" s="42"/>
      <c r="B118" s="48"/>
      <c r="C118" s="317" t="s">
        <v>334</v>
      </c>
      <c r="D118" s="317" t="s">
        <v>1011</v>
      </c>
      <c r="E118" s="20" t="s">
        <v>200</v>
      </c>
      <c r="F118" s="318">
        <v>81.983999999999995</v>
      </c>
      <c r="G118" s="42"/>
      <c r="H118" s="48"/>
    </row>
    <row r="119" s="2" customFormat="1" ht="16.8" customHeight="1">
      <c r="A119" s="42"/>
      <c r="B119" s="48"/>
      <c r="C119" s="313" t="s">
        <v>205</v>
      </c>
      <c r="D119" s="314" t="s">
        <v>206</v>
      </c>
      <c r="E119" s="315" t="s">
        <v>200</v>
      </c>
      <c r="F119" s="316">
        <v>35.136000000000003</v>
      </c>
      <c r="G119" s="42"/>
      <c r="H119" s="48"/>
    </row>
    <row r="120" s="2" customFormat="1" ht="16.8" customHeight="1">
      <c r="A120" s="42"/>
      <c r="B120" s="48"/>
      <c r="C120" s="317" t="s">
        <v>44</v>
      </c>
      <c r="D120" s="317" t="s">
        <v>604</v>
      </c>
      <c r="E120" s="20" t="s">
        <v>44</v>
      </c>
      <c r="F120" s="318">
        <v>35.136000000000003</v>
      </c>
      <c r="G120" s="42"/>
      <c r="H120" s="48"/>
    </row>
    <row r="121" s="2" customFormat="1" ht="16.8" customHeight="1">
      <c r="A121" s="42"/>
      <c r="B121" s="48"/>
      <c r="C121" s="317" t="s">
        <v>205</v>
      </c>
      <c r="D121" s="317" t="s">
        <v>247</v>
      </c>
      <c r="E121" s="20" t="s">
        <v>44</v>
      </c>
      <c r="F121" s="318">
        <v>35.136000000000003</v>
      </c>
      <c r="G121" s="42"/>
      <c r="H121" s="48"/>
    </row>
    <row r="122" s="2" customFormat="1" ht="16.8" customHeight="1">
      <c r="A122" s="42"/>
      <c r="B122" s="48"/>
      <c r="C122" s="319" t="s">
        <v>1002</v>
      </c>
      <c r="D122" s="42"/>
      <c r="E122" s="42"/>
      <c r="F122" s="42"/>
      <c r="G122" s="42"/>
      <c r="H122" s="48"/>
    </row>
    <row r="123" s="2" customFormat="1" ht="16.8" customHeight="1">
      <c r="A123" s="42"/>
      <c r="B123" s="48"/>
      <c r="C123" s="317" t="s">
        <v>341</v>
      </c>
      <c r="D123" s="317" t="s">
        <v>1006</v>
      </c>
      <c r="E123" s="20" t="s">
        <v>200</v>
      </c>
      <c r="F123" s="318">
        <v>35.136000000000003</v>
      </c>
      <c r="G123" s="42"/>
      <c r="H123" s="48"/>
    </row>
    <row r="124" s="2" customFormat="1" ht="16.8" customHeight="1">
      <c r="A124" s="42"/>
      <c r="B124" s="48"/>
      <c r="C124" s="317" t="s">
        <v>348</v>
      </c>
      <c r="D124" s="317" t="s">
        <v>349</v>
      </c>
      <c r="E124" s="20" t="s">
        <v>322</v>
      </c>
      <c r="F124" s="318">
        <v>70.272000000000006</v>
      </c>
      <c r="G124" s="42"/>
      <c r="H124" s="48"/>
    </row>
    <row r="125" s="2" customFormat="1" ht="16.8" customHeight="1">
      <c r="A125" s="42"/>
      <c r="B125" s="48"/>
      <c r="C125" s="313" t="s">
        <v>208</v>
      </c>
      <c r="D125" s="314" t="s">
        <v>209</v>
      </c>
      <c r="E125" s="315" t="s">
        <v>200</v>
      </c>
      <c r="F125" s="316">
        <v>42.944000000000003</v>
      </c>
      <c r="G125" s="42"/>
      <c r="H125" s="48"/>
    </row>
    <row r="126" s="2" customFormat="1" ht="16.8" customHeight="1">
      <c r="A126" s="42"/>
      <c r="B126" s="48"/>
      <c r="C126" s="317" t="s">
        <v>44</v>
      </c>
      <c r="D126" s="317" t="s">
        <v>211</v>
      </c>
      <c r="E126" s="20" t="s">
        <v>44</v>
      </c>
      <c r="F126" s="318">
        <v>124.928</v>
      </c>
      <c r="G126" s="42"/>
      <c r="H126" s="48"/>
    </row>
    <row r="127" s="2" customFormat="1" ht="16.8" customHeight="1">
      <c r="A127" s="42"/>
      <c r="B127" s="48"/>
      <c r="C127" s="317" t="s">
        <v>44</v>
      </c>
      <c r="D127" s="317" t="s">
        <v>298</v>
      </c>
      <c r="E127" s="20" t="s">
        <v>44</v>
      </c>
      <c r="F127" s="318">
        <v>-81.983999999999995</v>
      </c>
      <c r="G127" s="42"/>
      <c r="H127" s="48"/>
    </row>
    <row r="128" s="2" customFormat="1" ht="16.8" customHeight="1">
      <c r="A128" s="42"/>
      <c r="B128" s="48"/>
      <c r="C128" s="317" t="s">
        <v>208</v>
      </c>
      <c r="D128" s="317" t="s">
        <v>247</v>
      </c>
      <c r="E128" s="20" t="s">
        <v>44</v>
      </c>
      <c r="F128" s="318">
        <v>42.944000000000003</v>
      </c>
      <c r="G128" s="42"/>
      <c r="H128" s="48"/>
    </row>
    <row r="129" s="2" customFormat="1" ht="16.8" customHeight="1">
      <c r="A129" s="42"/>
      <c r="B129" s="48"/>
      <c r="C129" s="319" t="s">
        <v>1002</v>
      </c>
      <c r="D129" s="42"/>
      <c r="E129" s="42"/>
      <c r="F129" s="42"/>
      <c r="G129" s="42"/>
      <c r="H129" s="48"/>
    </row>
    <row r="130" s="2" customFormat="1" ht="16.8" customHeight="1">
      <c r="A130" s="42"/>
      <c r="B130" s="48"/>
      <c r="C130" s="317" t="s">
        <v>327</v>
      </c>
      <c r="D130" s="317" t="s">
        <v>1012</v>
      </c>
      <c r="E130" s="20" t="s">
        <v>200</v>
      </c>
      <c r="F130" s="318">
        <v>42.944000000000003</v>
      </c>
      <c r="G130" s="42"/>
      <c r="H130" s="48"/>
    </row>
    <row r="131" s="2" customFormat="1" ht="16.8" customHeight="1">
      <c r="A131" s="42"/>
      <c r="B131" s="48"/>
      <c r="C131" s="317" t="s">
        <v>303</v>
      </c>
      <c r="D131" s="317" t="s">
        <v>1013</v>
      </c>
      <c r="E131" s="20" t="s">
        <v>200</v>
      </c>
      <c r="F131" s="318">
        <v>42.944000000000003</v>
      </c>
      <c r="G131" s="42"/>
      <c r="H131" s="48"/>
    </row>
    <row r="132" s="2" customFormat="1" ht="16.8" customHeight="1">
      <c r="A132" s="42"/>
      <c r="B132" s="48"/>
      <c r="C132" s="317" t="s">
        <v>309</v>
      </c>
      <c r="D132" s="317" t="s">
        <v>1014</v>
      </c>
      <c r="E132" s="20" t="s">
        <v>200</v>
      </c>
      <c r="F132" s="318">
        <v>858.88</v>
      </c>
      <c r="G132" s="42"/>
      <c r="H132" s="48"/>
    </row>
    <row r="133" s="2" customFormat="1" ht="16.8" customHeight="1">
      <c r="A133" s="42"/>
      <c r="B133" s="48"/>
      <c r="C133" s="317" t="s">
        <v>320</v>
      </c>
      <c r="D133" s="317" t="s">
        <v>1015</v>
      </c>
      <c r="E133" s="20" t="s">
        <v>322</v>
      </c>
      <c r="F133" s="318">
        <v>85.888000000000005</v>
      </c>
      <c r="G133" s="42"/>
      <c r="H133" s="48"/>
    </row>
    <row r="134" s="2" customFormat="1" ht="16.8" customHeight="1">
      <c r="A134" s="42"/>
      <c r="B134" s="48"/>
      <c r="C134" s="313" t="s">
        <v>211</v>
      </c>
      <c r="D134" s="314" t="s">
        <v>212</v>
      </c>
      <c r="E134" s="315" t="s">
        <v>200</v>
      </c>
      <c r="F134" s="316">
        <v>124.928</v>
      </c>
      <c r="G134" s="42"/>
      <c r="H134" s="48"/>
    </row>
    <row r="135" s="2" customFormat="1" ht="16.8" customHeight="1">
      <c r="A135" s="42"/>
      <c r="B135" s="48"/>
      <c r="C135" s="317" t="s">
        <v>44</v>
      </c>
      <c r="D135" s="317" t="s">
        <v>598</v>
      </c>
      <c r="E135" s="20" t="s">
        <v>44</v>
      </c>
      <c r="F135" s="318">
        <v>124.928</v>
      </c>
      <c r="G135" s="42"/>
      <c r="H135" s="48"/>
    </row>
    <row r="136" s="2" customFormat="1" ht="16.8" customHeight="1">
      <c r="A136" s="42"/>
      <c r="B136" s="48"/>
      <c r="C136" s="317" t="s">
        <v>211</v>
      </c>
      <c r="D136" s="317" t="s">
        <v>266</v>
      </c>
      <c r="E136" s="20" t="s">
        <v>44</v>
      </c>
      <c r="F136" s="318">
        <v>124.928</v>
      </c>
      <c r="G136" s="42"/>
      <c r="H136" s="48"/>
    </row>
    <row r="137" s="2" customFormat="1" ht="16.8" customHeight="1">
      <c r="A137" s="42"/>
      <c r="B137" s="48"/>
      <c r="C137" s="319" t="s">
        <v>1002</v>
      </c>
      <c r="D137" s="42"/>
      <c r="E137" s="42"/>
      <c r="F137" s="42"/>
      <c r="G137" s="42"/>
      <c r="H137" s="48"/>
    </row>
    <row r="138" s="2" customFormat="1" ht="16.8" customHeight="1">
      <c r="A138" s="42"/>
      <c r="B138" s="48"/>
      <c r="C138" s="317" t="s">
        <v>262</v>
      </c>
      <c r="D138" s="317" t="s">
        <v>1016</v>
      </c>
      <c r="E138" s="20" t="s">
        <v>200</v>
      </c>
      <c r="F138" s="318">
        <v>62.463999999999999</v>
      </c>
      <c r="G138" s="42"/>
      <c r="H138" s="48"/>
    </row>
    <row r="139" s="2" customFormat="1" ht="16.8" customHeight="1">
      <c r="A139" s="42"/>
      <c r="B139" s="48"/>
      <c r="C139" s="317" t="s">
        <v>269</v>
      </c>
      <c r="D139" s="317" t="s">
        <v>1017</v>
      </c>
      <c r="E139" s="20" t="s">
        <v>200</v>
      </c>
      <c r="F139" s="318">
        <v>62.463999999999999</v>
      </c>
      <c r="G139" s="42"/>
      <c r="H139" s="48"/>
    </row>
    <row r="140" s="2" customFormat="1" ht="16.8" customHeight="1">
      <c r="A140" s="42"/>
      <c r="B140" s="48"/>
      <c r="C140" s="317" t="s">
        <v>327</v>
      </c>
      <c r="D140" s="317" t="s">
        <v>1012</v>
      </c>
      <c r="E140" s="20" t="s">
        <v>200</v>
      </c>
      <c r="F140" s="318">
        <v>42.944000000000003</v>
      </c>
      <c r="G140" s="42"/>
      <c r="H140" s="48"/>
    </row>
    <row r="141" s="2" customFormat="1" ht="16.8" customHeight="1">
      <c r="A141" s="42"/>
      <c r="B141" s="48"/>
      <c r="C141" s="317" t="s">
        <v>334</v>
      </c>
      <c r="D141" s="317" t="s">
        <v>1011</v>
      </c>
      <c r="E141" s="20" t="s">
        <v>200</v>
      </c>
      <c r="F141" s="318">
        <v>81.983999999999995</v>
      </c>
      <c r="G141" s="42"/>
      <c r="H141" s="48"/>
    </row>
    <row r="142" s="2" customFormat="1" ht="16.8" customHeight="1">
      <c r="A142" s="42"/>
      <c r="B142" s="48"/>
      <c r="C142" s="313" t="s">
        <v>214</v>
      </c>
      <c r="D142" s="314" t="s">
        <v>215</v>
      </c>
      <c r="E142" s="315" t="s">
        <v>44</v>
      </c>
      <c r="F142" s="316">
        <v>81.983999999999995</v>
      </c>
      <c r="G142" s="42"/>
      <c r="H142" s="48"/>
    </row>
    <row r="143" s="2" customFormat="1" ht="16.8" customHeight="1">
      <c r="A143" s="42"/>
      <c r="B143" s="48"/>
      <c r="C143" s="317" t="s">
        <v>44</v>
      </c>
      <c r="D143" s="317" t="s">
        <v>211</v>
      </c>
      <c r="E143" s="20" t="s">
        <v>44</v>
      </c>
      <c r="F143" s="318">
        <v>124.928</v>
      </c>
      <c r="G143" s="42"/>
      <c r="H143" s="48"/>
    </row>
    <row r="144" s="2" customFormat="1" ht="16.8" customHeight="1">
      <c r="A144" s="42"/>
      <c r="B144" s="48"/>
      <c r="C144" s="317" t="s">
        <v>44</v>
      </c>
      <c r="D144" s="317" t="s">
        <v>301</v>
      </c>
      <c r="E144" s="20" t="s">
        <v>44</v>
      </c>
      <c r="F144" s="318">
        <v>-35.136000000000003</v>
      </c>
      <c r="G144" s="42"/>
      <c r="H144" s="48"/>
    </row>
    <row r="145" s="2" customFormat="1" ht="16.8" customHeight="1">
      <c r="A145" s="42"/>
      <c r="B145" s="48"/>
      <c r="C145" s="317" t="s">
        <v>44</v>
      </c>
      <c r="D145" s="317" t="s">
        <v>302</v>
      </c>
      <c r="E145" s="20" t="s">
        <v>44</v>
      </c>
      <c r="F145" s="318">
        <v>-7.8079999999999998</v>
      </c>
      <c r="G145" s="42"/>
      <c r="H145" s="48"/>
    </row>
    <row r="146" s="2" customFormat="1" ht="16.8" customHeight="1">
      <c r="A146" s="42"/>
      <c r="B146" s="48"/>
      <c r="C146" s="317" t="s">
        <v>214</v>
      </c>
      <c r="D146" s="317" t="s">
        <v>247</v>
      </c>
      <c r="E146" s="20" t="s">
        <v>44</v>
      </c>
      <c r="F146" s="318">
        <v>81.983999999999995</v>
      </c>
      <c r="G146" s="42"/>
      <c r="H146" s="48"/>
    </row>
    <row r="147" s="2" customFormat="1" ht="16.8" customHeight="1">
      <c r="A147" s="42"/>
      <c r="B147" s="48"/>
      <c r="C147" s="319" t="s">
        <v>1002</v>
      </c>
      <c r="D147" s="42"/>
      <c r="E147" s="42"/>
      <c r="F147" s="42"/>
      <c r="G147" s="42"/>
      <c r="H147" s="48"/>
    </row>
    <row r="148" s="2" customFormat="1" ht="16.8" customHeight="1">
      <c r="A148" s="42"/>
      <c r="B148" s="48"/>
      <c r="C148" s="317" t="s">
        <v>334</v>
      </c>
      <c r="D148" s="317" t="s">
        <v>1011</v>
      </c>
      <c r="E148" s="20" t="s">
        <v>200</v>
      </c>
      <c r="F148" s="318">
        <v>81.983999999999995</v>
      </c>
      <c r="G148" s="42"/>
      <c r="H148" s="48"/>
    </row>
    <row r="149" s="2" customFormat="1" ht="16.8" customHeight="1">
      <c r="A149" s="42"/>
      <c r="B149" s="48"/>
      <c r="C149" s="317" t="s">
        <v>292</v>
      </c>
      <c r="D149" s="317" t="s">
        <v>1018</v>
      </c>
      <c r="E149" s="20" t="s">
        <v>200</v>
      </c>
      <c r="F149" s="318">
        <v>163.96799999999999</v>
      </c>
      <c r="G149" s="42"/>
      <c r="H149" s="48"/>
    </row>
    <row r="150" s="2" customFormat="1" ht="16.8" customHeight="1">
      <c r="A150" s="42"/>
      <c r="B150" s="48"/>
      <c r="C150" s="317" t="s">
        <v>315</v>
      </c>
      <c r="D150" s="317" t="s">
        <v>1019</v>
      </c>
      <c r="E150" s="20" t="s">
        <v>200</v>
      </c>
      <c r="F150" s="318">
        <v>81.983999999999995</v>
      </c>
      <c r="G150" s="42"/>
      <c r="H150" s="48"/>
    </row>
    <row r="151" s="2" customFormat="1" ht="16.8" customHeight="1">
      <c r="A151" s="42"/>
      <c r="B151" s="48"/>
      <c r="C151" s="317" t="s">
        <v>327</v>
      </c>
      <c r="D151" s="317" t="s">
        <v>1012</v>
      </c>
      <c r="E151" s="20" t="s">
        <v>200</v>
      </c>
      <c r="F151" s="318">
        <v>42.944000000000003</v>
      </c>
      <c r="G151" s="42"/>
      <c r="H151" s="48"/>
    </row>
    <row r="152" s="2" customFormat="1" ht="16.8" customHeight="1">
      <c r="A152" s="42"/>
      <c r="B152" s="48"/>
      <c r="C152" s="313" t="s">
        <v>218</v>
      </c>
      <c r="D152" s="314" t="s">
        <v>219</v>
      </c>
      <c r="E152" s="315" t="s">
        <v>220</v>
      </c>
      <c r="F152" s="316">
        <v>195.19999999999999</v>
      </c>
      <c r="G152" s="42"/>
      <c r="H152" s="48"/>
    </row>
    <row r="153" s="2" customFormat="1" ht="16.8" customHeight="1">
      <c r="A153" s="42"/>
      <c r="B153" s="48"/>
      <c r="C153" s="317" t="s">
        <v>218</v>
      </c>
      <c r="D153" s="317" t="s">
        <v>597</v>
      </c>
      <c r="E153" s="20" t="s">
        <v>44</v>
      </c>
      <c r="F153" s="318">
        <v>195.19999999999999</v>
      </c>
      <c r="G153" s="42"/>
      <c r="H153" s="48"/>
    </row>
    <row r="154" s="2" customFormat="1" ht="16.8" customHeight="1">
      <c r="A154" s="42"/>
      <c r="B154" s="48"/>
      <c r="C154" s="319" t="s">
        <v>1002</v>
      </c>
      <c r="D154" s="42"/>
      <c r="E154" s="42"/>
      <c r="F154" s="42"/>
      <c r="G154" s="42"/>
      <c r="H154" s="48"/>
    </row>
    <row r="155" s="2" customFormat="1" ht="16.8" customHeight="1">
      <c r="A155" s="42"/>
      <c r="B155" s="48"/>
      <c r="C155" s="317" t="s">
        <v>594</v>
      </c>
      <c r="D155" s="317" t="s">
        <v>1025</v>
      </c>
      <c r="E155" s="20" t="s">
        <v>220</v>
      </c>
      <c r="F155" s="318">
        <v>195.19999999999999</v>
      </c>
      <c r="G155" s="42"/>
      <c r="H155" s="48"/>
    </row>
    <row r="156" s="2" customFormat="1" ht="16.8" customHeight="1">
      <c r="A156" s="42"/>
      <c r="B156" s="48"/>
      <c r="C156" s="317" t="s">
        <v>607</v>
      </c>
      <c r="D156" s="317" t="s">
        <v>1028</v>
      </c>
      <c r="E156" s="20" t="s">
        <v>220</v>
      </c>
      <c r="F156" s="318">
        <v>195.19999999999999</v>
      </c>
      <c r="G156" s="42"/>
      <c r="H156" s="48"/>
    </row>
    <row r="157" s="2" customFormat="1" ht="16.8" customHeight="1">
      <c r="A157" s="42"/>
      <c r="B157" s="48"/>
      <c r="C157" s="317" t="s">
        <v>359</v>
      </c>
      <c r="D157" s="317" t="s">
        <v>1022</v>
      </c>
      <c r="E157" s="20" t="s">
        <v>220</v>
      </c>
      <c r="F157" s="318">
        <v>195.19999999999999</v>
      </c>
      <c r="G157" s="42"/>
      <c r="H157" s="48"/>
    </row>
    <row r="158" s="2" customFormat="1" ht="26.4" customHeight="1">
      <c r="A158" s="42"/>
      <c r="B158" s="48"/>
      <c r="C158" s="312" t="s">
        <v>104</v>
      </c>
      <c r="D158" s="312" t="s">
        <v>105</v>
      </c>
      <c r="E158" s="42"/>
      <c r="F158" s="42"/>
      <c r="G158" s="42"/>
      <c r="H158" s="48"/>
    </row>
    <row r="159" s="2" customFormat="1" ht="16.8" customHeight="1">
      <c r="A159" s="42"/>
      <c r="B159" s="48"/>
      <c r="C159" s="313" t="s">
        <v>671</v>
      </c>
      <c r="D159" s="314" t="s">
        <v>672</v>
      </c>
      <c r="E159" s="315" t="s">
        <v>196</v>
      </c>
      <c r="F159" s="316">
        <v>7</v>
      </c>
      <c r="G159" s="42"/>
      <c r="H159" s="48"/>
    </row>
    <row r="160" s="2" customFormat="1" ht="16.8" customHeight="1">
      <c r="A160" s="42"/>
      <c r="B160" s="48"/>
      <c r="C160" s="317" t="s">
        <v>671</v>
      </c>
      <c r="D160" s="317" t="s">
        <v>168</v>
      </c>
      <c r="E160" s="20" t="s">
        <v>44</v>
      </c>
      <c r="F160" s="318">
        <v>7</v>
      </c>
      <c r="G160" s="42"/>
      <c r="H160" s="48"/>
    </row>
    <row r="161" s="2" customFormat="1" ht="16.8" customHeight="1">
      <c r="A161" s="42"/>
      <c r="B161" s="48"/>
      <c r="C161" s="319" t="s">
        <v>1002</v>
      </c>
      <c r="D161" s="42"/>
      <c r="E161" s="42"/>
      <c r="F161" s="42"/>
      <c r="G161" s="42"/>
      <c r="H161" s="48"/>
    </row>
    <row r="162" s="2" customFormat="1" ht="16.8" customHeight="1">
      <c r="A162" s="42"/>
      <c r="B162" s="48"/>
      <c r="C162" s="317" t="s">
        <v>746</v>
      </c>
      <c r="D162" s="317" t="s">
        <v>1029</v>
      </c>
      <c r="E162" s="20" t="s">
        <v>196</v>
      </c>
      <c r="F162" s="318">
        <v>7</v>
      </c>
      <c r="G162" s="42"/>
      <c r="H162" s="48"/>
    </row>
    <row r="163" s="2" customFormat="1" ht="16.8" customHeight="1">
      <c r="A163" s="42"/>
      <c r="B163" s="48"/>
      <c r="C163" s="317" t="s">
        <v>237</v>
      </c>
      <c r="D163" s="317" t="s">
        <v>1004</v>
      </c>
      <c r="E163" s="20" t="s">
        <v>239</v>
      </c>
      <c r="F163" s="318">
        <v>1.3999999999999999</v>
      </c>
      <c r="G163" s="42"/>
      <c r="H163" s="48"/>
    </row>
    <row r="164" s="2" customFormat="1" ht="16.8" customHeight="1">
      <c r="A164" s="42"/>
      <c r="B164" s="48"/>
      <c r="C164" s="317" t="s">
        <v>248</v>
      </c>
      <c r="D164" s="317" t="s">
        <v>1005</v>
      </c>
      <c r="E164" s="20" t="s">
        <v>250</v>
      </c>
      <c r="F164" s="318">
        <v>0.14000000000000001</v>
      </c>
      <c r="G164" s="42"/>
      <c r="H164" s="48"/>
    </row>
    <row r="165" s="2" customFormat="1" ht="16.8" customHeight="1">
      <c r="A165" s="42"/>
      <c r="B165" s="48"/>
      <c r="C165" s="317" t="s">
        <v>341</v>
      </c>
      <c r="D165" s="317" t="s">
        <v>1006</v>
      </c>
      <c r="E165" s="20" t="s">
        <v>200</v>
      </c>
      <c r="F165" s="318">
        <v>5.3460000000000001</v>
      </c>
      <c r="G165" s="42"/>
      <c r="H165" s="48"/>
    </row>
    <row r="166" s="2" customFormat="1" ht="16.8" customHeight="1">
      <c r="A166" s="42"/>
      <c r="B166" s="48"/>
      <c r="C166" s="317" t="s">
        <v>371</v>
      </c>
      <c r="D166" s="317" t="s">
        <v>1007</v>
      </c>
      <c r="E166" s="20" t="s">
        <v>196</v>
      </c>
      <c r="F166" s="318">
        <v>7</v>
      </c>
      <c r="G166" s="42"/>
      <c r="H166" s="48"/>
    </row>
    <row r="167" s="2" customFormat="1" ht="16.8" customHeight="1">
      <c r="A167" s="42"/>
      <c r="B167" s="48"/>
      <c r="C167" s="317" t="s">
        <v>376</v>
      </c>
      <c r="D167" s="317" t="s">
        <v>1008</v>
      </c>
      <c r="E167" s="20" t="s">
        <v>196</v>
      </c>
      <c r="F167" s="318">
        <v>7</v>
      </c>
      <c r="G167" s="42"/>
      <c r="H167" s="48"/>
    </row>
    <row r="168" s="2" customFormat="1" ht="16.8" customHeight="1">
      <c r="A168" s="42"/>
      <c r="B168" s="48"/>
      <c r="C168" s="317" t="s">
        <v>382</v>
      </c>
      <c r="D168" s="317" t="s">
        <v>1009</v>
      </c>
      <c r="E168" s="20" t="s">
        <v>200</v>
      </c>
      <c r="F168" s="318">
        <v>0.83999999999999997</v>
      </c>
      <c r="G168" s="42"/>
      <c r="H168" s="48"/>
    </row>
    <row r="169" s="2" customFormat="1" ht="16.8" customHeight="1">
      <c r="A169" s="42"/>
      <c r="B169" s="48"/>
      <c r="C169" s="317" t="s">
        <v>510</v>
      </c>
      <c r="D169" s="317" t="s">
        <v>1010</v>
      </c>
      <c r="E169" s="20" t="s">
        <v>196</v>
      </c>
      <c r="F169" s="318">
        <v>7</v>
      </c>
      <c r="G169" s="42"/>
      <c r="H169" s="48"/>
    </row>
    <row r="170" s="2" customFormat="1" ht="16.8" customHeight="1">
      <c r="A170" s="42"/>
      <c r="B170" s="48"/>
      <c r="C170" s="313" t="s">
        <v>198</v>
      </c>
      <c r="D170" s="314" t="s">
        <v>199</v>
      </c>
      <c r="E170" s="315" t="s">
        <v>200</v>
      </c>
      <c r="F170" s="316">
        <v>0.83999999999999997</v>
      </c>
      <c r="G170" s="42"/>
      <c r="H170" s="48"/>
    </row>
    <row r="171" s="2" customFormat="1" ht="16.8" customHeight="1">
      <c r="A171" s="42"/>
      <c r="B171" s="48"/>
      <c r="C171" s="317" t="s">
        <v>44</v>
      </c>
      <c r="D171" s="317" t="s">
        <v>705</v>
      </c>
      <c r="E171" s="20" t="s">
        <v>44</v>
      </c>
      <c r="F171" s="318">
        <v>0.83999999999999997</v>
      </c>
      <c r="G171" s="42"/>
      <c r="H171" s="48"/>
    </row>
    <row r="172" s="2" customFormat="1" ht="16.8" customHeight="1">
      <c r="A172" s="42"/>
      <c r="B172" s="48"/>
      <c r="C172" s="317" t="s">
        <v>198</v>
      </c>
      <c r="D172" s="317" t="s">
        <v>247</v>
      </c>
      <c r="E172" s="20" t="s">
        <v>44</v>
      </c>
      <c r="F172" s="318">
        <v>0.83999999999999997</v>
      </c>
      <c r="G172" s="42"/>
      <c r="H172" s="48"/>
    </row>
    <row r="173" s="2" customFormat="1" ht="16.8" customHeight="1">
      <c r="A173" s="42"/>
      <c r="B173" s="48"/>
      <c r="C173" s="319" t="s">
        <v>1002</v>
      </c>
      <c r="D173" s="42"/>
      <c r="E173" s="42"/>
      <c r="F173" s="42"/>
      <c r="G173" s="42"/>
      <c r="H173" s="48"/>
    </row>
    <row r="174" s="2" customFormat="1" ht="16.8" customHeight="1">
      <c r="A174" s="42"/>
      <c r="B174" s="48"/>
      <c r="C174" s="317" t="s">
        <v>382</v>
      </c>
      <c r="D174" s="317" t="s">
        <v>1009</v>
      </c>
      <c r="E174" s="20" t="s">
        <v>200</v>
      </c>
      <c r="F174" s="318">
        <v>0.83999999999999997</v>
      </c>
      <c r="G174" s="42"/>
      <c r="H174" s="48"/>
    </row>
    <row r="175" s="2" customFormat="1" ht="16.8" customHeight="1">
      <c r="A175" s="42"/>
      <c r="B175" s="48"/>
      <c r="C175" s="317" t="s">
        <v>334</v>
      </c>
      <c r="D175" s="317" t="s">
        <v>1011</v>
      </c>
      <c r="E175" s="20" t="s">
        <v>200</v>
      </c>
      <c r="F175" s="318">
        <v>5.25</v>
      </c>
      <c r="G175" s="42"/>
      <c r="H175" s="48"/>
    </row>
    <row r="176" s="2" customFormat="1" ht="16.8" customHeight="1">
      <c r="A176" s="42"/>
      <c r="B176" s="48"/>
      <c r="C176" s="313" t="s">
        <v>202</v>
      </c>
      <c r="D176" s="314" t="s">
        <v>203</v>
      </c>
      <c r="E176" s="315" t="s">
        <v>200</v>
      </c>
      <c r="F176" s="316">
        <v>6.7199999999999998</v>
      </c>
      <c r="G176" s="42"/>
      <c r="H176" s="48"/>
    </row>
    <row r="177" s="2" customFormat="1" ht="16.8" customHeight="1">
      <c r="A177" s="42"/>
      <c r="B177" s="48"/>
      <c r="C177" s="317" t="s">
        <v>44</v>
      </c>
      <c r="D177" s="317" t="s">
        <v>704</v>
      </c>
      <c r="E177" s="20" t="s">
        <v>44</v>
      </c>
      <c r="F177" s="318">
        <v>6.7199999999999998</v>
      </c>
      <c r="G177" s="42"/>
      <c r="H177" s="48"/>
    </row>
    <row r="178" s="2" customFormat="1" ht="16.8" customHeight="1">
      <c r="A178" s="42"/>
      <c r="B178" s="48"/>
      <c r="C178" s="317" t="s">
        <v>202</v>
      </c>
      <c r="D178" s="317" t="s">
        <v>266</v>
      </c>
      <c r="E178" s="20" t="s">
        <v>44</v>
      </c>
      <c r="F178" s="318">
        <v>6.7199999999999998</v>
      </c>
      <c r="G178" s="42"/>
      <c r="H178" s="48"/>
    </row>
    <row r="179" s="2" customFormat="1" ht="16.8" customHeight="1">
      <c r="A179" s="42"/>
      <c r="B179" s="48"/>
      <c r="C179" s="319" t="s">
        <v>1002</v>
      </c>
      <c r="D179" s="42"/>
      <c r="E179" s="42"/>
      <c r="F179" s="42"/>
      <c r="G179" s="42"/>
      <c r="H179" s="48"/>
    </row>
    <row r="180" s="2" customFormat="1" ht="16.8" customHeight="1">
      <c r="A180" s="42"/>
      <c r="B180" s="48"/>
      <c r="C180" s="317" t="s">
        <v>341</v>
      </c>
      <c r="D180" s="317" t="s">
        <v>1006</v>
      </c>
      <c r="E180" s="20" t="s">
        <v>200</v>
      </c>
      <c r="F180" s="318">
        <v>5.3460000000000001</v>
      </c>
      <c r="G180" s="42"/>
      <c r="H180" s="48"/>
    </row>
    <row r="181" s="2" customFormat="1" ht="16.8" customHeight="1">
      <c r="A181" s="42"/>
      <c r="B181" s="48"/>
      <c r="C181" s="317" t="s">
        <v>334</v>
      </c>
      <c r="D181" s="317" t="s">
        <v>1011</v>
      </c>
      <c r="E181" s="20" t="s">
        <v>200</v>
      </c>
      <c r="F181" s="318">
        <v>5.25</v>
      </c>
      <c r="G181" s="42"/>
      <c r="H181" s="48"/>
    </row>
    <row r="182" s="2" customFormat="1" ht="16.8" customHeight="1">
      <c r="A182" s="42"/>
      <c r="B182" s="48"/>
      <c r="C182" s="313" t="s">
        <v>205</v>
      </c>
      <c r="D182" s="314" t="s">
        <v>206</v>
      </c>
      <c r="E182" s="315" t="s">
        <v>200</v>
      </c>
      <c r="F182" s="316">
        <v>5.3460000000000001</v>
      </c>
      <c r="G182" s="42"/>
      <c r="H182" s="48"/>
    </row>
    <row r="183" s="2" customFormat="1" ht="16.8" customHeight="1">
      <c r="A183" s="42"/>
      <c r="B183" s="48"/>
      <c r="C183" s="317" t="s">
        <v>44</v>
      </c>
      <c r="D183" s="317" t="s">
        <v>704</v>
      </c>
      <c r="E183" s="20" t="s">
        <v>44</v>
      </c>
      <c r="F183" s="318">
        <v>6.7199999999999998</v>
      </c>
      <c r="G183" s="42"/>
      <c r="H183" s="48"/>
    </row>
    <row r="184" s="2" customFormat="1" ht="16.8" customHeight="1">
      <c r="A184" s="42"/>
      <c r="B184" s="48"/>
      <c r="C184" s="317" t="s">
        <v>44</v>
      </c>
      <c r="D184" s="317" t="s">
        <v>707</v>
      </c>
      <c r="E184" s="20" t="s">
        <v>44</v>
      </c>
      <c r="F184" s="318">
        <v>-1.3740000000000001</v>
      </c>
      <c r="G184" s="42"/>
      <c r="H184" s="48"/>
    </row>
    <row r="185" s="2" customFormat="1" ht="16.8" customHeight="1">
      <c r="A185" s="42"/>
      <c r="B185" s="48"/>
      <c r="C185" s="317" t="s">
        <v>205</v>
      </c>
      <c r="D185" s="317" t="s">
        <v>247</v>
      </c>
      <c r="E185" s="20" t="s">
        <v>44</v>
      </c>
      <c r="F185" s="318">
        <v>5.3460000000000001</v>
      </c>
      <c r="G185" s="42"/>
      <c r="H185" s="48"/>
    </row>
    <row r="186" s="2" customFormat="1" ht="16.8" customHeight="1">
      <c r="A186" s="42"/>
      <c r="B186" s="48"/>
      <c r="C186" s="319" t="s">
        <v>1002</v>
      </c>
      <c r="D186" s="42"/>
      <c r="E186" s="42"/>
      <c r="F186" s="42"/>
      <c r="G186" s="42"/>
      <c r="H186" s="48"/>
    </row>
    <row r="187" s="2" customFormat="1" ht="16.8" customHeight="1">
      <c r="A187" s="42"/>
      <c r="B187" s="48"/>
      <c r="C187" s="317" t="s">
        <v>341</v>
      </c>
      <c r="D187" s="317" t="s">
        <v>1006</v>
      </c>
      <c r="E187" s="20" t="s">
        <v>200</v>
      </c>
      <c r="F187" s="318">
        <v>5.3460000000000001</v>
      </c>
      <c r="G187" s="42"/>
      <c r="H187" s="48"/>
    </row>
    <row r="188" s="2" customFormat="1" ht="16.8" customHeight="1">
      <c r="A188" s="42"/>
      <c r="B188" s="48"/>
      <c r="C188" s="317" t="s">
        <v>348</v>
      </c>
      <c r="D188" s="317" t="s">
        <v>349</v>
      </c>
      <c r="E188" s="20" t="s">
        <v>322</v>
      </c>
      <c r="F188" s="318">
        <v>10.692</v>
      </c>
      <c r="G188" s="42"/>
      <c r="H188" s="48"/>
    </row>
    <row r="189" s="2" customFormat="1" ht="16.8" customHeight="1">
      <c r="A189" s="42"/>
      <c r="B189" s="48"/>
      <c r="C189" s="313" t="s">
        <v>208</v>
      </c>
      <c r="D189" s="314" t="s">
        <v>209</v>
      </c>
      <c r="E189" s="315" t="s">
        <v>200</v>
      </c>
      <c r="F189" s="316">
        <v>7.5599999999999996</v>
      </c>
      <c r="G189" s="42"/>
      <c r="H189" s="48"/>
    </row>
    <row r="190" s="2" customFormat="1" ht="16.8" customHeight="1">
      <c r="A190" s="42"/>
      <c r="B190" s="48"/>
      <c r="C190" s="317" t="s">
        <v>44</v>
      </c>
      <c r="D190" s="317" t="s">
        <v>211</v>
      </c>
      <c r="E190" s="20" t="s">
        <v>44</v>
      </c>
      <c r="F190" s="318">
        <v>12.810000000000001</v>
      </c>
      <c r="G190" s="42"/>
      <c r="H190" s="48"/>
    </row>
    <row r="191" s="2" customFormat="1" ht="16.8" customHeight="1">
      <c r="A191" s="42"/>
      <c r="B191" s="48"/>
      <c r="C191" s="317" t="s">
        <v>44</v>
      </c>
      <c r="D191" s="317" t="s">
        <v>298</v>
      </c>
      <c r="E191" s="20" t="s">
        <v>44</v>
      </c>
      <c r="F191" s="318">
        <v>-5.25</v>
      </c>
      <c r="G191" s="42"/>
      <c r="H191" s="48"/>
    </row>
    <row r="192" s="2" customFormat="1" ht="16.8" customHeight="1">
      <c r="A192" s="42"/>
      <c r="B192" s="48"/>
      <c r="C192" s="317" t="s">
        <v>208</v>
      </c>
      <c r="D192" s="317" t="s">
        <v>247</v>
      </c>
      <c r="E192" s="20" t="s">
        <v>44</v>
      </c>
      <c r="F192" s="318">
        <v>7.5599999999999996</v>
      </c>
      <c r="G192" s="42"/>
      <c r="H192" s="48"/>
    </row>
    <row r="193" s="2" customFormat="1" ht="16.8" customHeight="1">
      <c r="A193" s="42"/>
      <c r="B193" s="48"/>
      <c r="C193" s="319" t="s">
        <v>1002</v>
      </c>
      <c r="D193" s="42"/>
      <c r="E193" s="42"/>
      <c r="F193" s="42"/>
      <c r="G193" s="42"/>
      <c r="H193" s="48"/>
    </row>
    <row r="194" s="2" customFormat="1" ht="16.8" customHeight="1">
      <c r="A194" s="42"/>
      <c r="B194" s="48"/>
      <c r="C194" s="317" t="s">
        <v>327</v>
      </c>
      <c r="D194" s="317" t="s">
        <v>1012</v>
      </c>
      <c r="E194" s="20" t="s">
        <v>200</v>
      </c>
      <c r="F194" s="318">
        <v>7.5599999999999996</v>
      </c>
      <c r="G194" s="42"/>
      <c r="H194" s="48"/>
    </row>
    <row r="195" s="2" customFormat="1" ht="16.8" customHeight="1">
      <c r="A195" s="42"/>
      <c r="B195" s="48"/>
      <c r="C195" s="317" t="s">
        <v>303</v>
      </c>
      <c r="D195" s="317" t="s">
        <v>1013</v>
      </c>
      <c r="E195" s="20" t="s">
        <v>200</v>
      </c>
      <c r="F195" s="318">
        <v>7.5599999999999996</v>
      </c>
      <c r="G195" s="42"/>
      <c r="H195" s="48"/>
    </row>
    <row r="196" s="2" customFormat="1" ht="16.8" customHeight="1">
      <c r="A196" s="42"/>
      <c r="B196" s="48"/>
      <c r="C196" s="317" t="s">
        <v>309</v>
      </c>
      <c r="D196" s="317" t="s">
        <v>1014</v>
      </c>
      <c r="E196" s="20" t="s">
        <v>200</v>
      </c>
      <c r="F196" s="318">
        <v>151.19999999999999</v>
      </c>
      <c r="G196" s="42"/>
      <c r="H196" s="48"/>
    </row>
    <row r="197" s="2" customFormat="1" ht="16.8" customHeight="1">
      <c r="A197" s="42"/>
      <c r="B197" s="48"/>
      <c r="C197" s="317" t="s">
        <v>320</v>
      </c>
      <c r="D197" s="317" t="s">
        <v>1015</v>
      </c>
      <c r="E197" s="20" t="s">
        <v>322</v>
      </c>
      <c r="F197" s="318">
        <v>15.119999999999999</v>
      </c>
      <c r="G197" s="42"/>
      <c r="H197" s="48"/>
    </row>
    <row r="198" s="2" customFormat="1" ht="16.8" customHeight="1">
      <c r="A198" s="42"/>
      <c r="B198" s="48"/>
      <c r="C198" s="313" t="s">
        <v>211</v>
      </c>
      <c r="D198" s="314" t="s">
        <v>212</v>
      </c>
      <c r="E198" s="315" t="s">
        <v>200</v>
      </c>
      <c r="F198" s="316">
        <v>12.810000000000001</v>
      </c>
      <c r="G198" s="42"/>
      <c r="H198" s="48"/>
    </row>
    <row r="199" s="2" customFormat="1" ht="16.8" customHeight="1">
      <c r="A199" s="42"/>
      <c r="B199" s="48"/>
      <c r="C199" s="317" t="s">
        <v>44</v>
      </c>
      <c r="D199" s="317" t="s">
        <v>677</v>
      </c>
      <c r="E199" s="20" t="s">
        <v>44</v>
      </c>
      <c r="F199" s="318">
        <v>12.810000000000001</v>
      </c>
      <c r="G199" s="42"/>
      <c r="H199" s="48"/>
    </row>
    <row r="200" s="2" customFormat="1" ht="16.8" customHeight="1">
      <c r="A200" s="42"/>
      <c r="B200" s="48"/>
      <c r="C200" s="317" t="s">
        <v>211</v>
      </c>
      <c r="D200" s="317" t="s">
        <v>266</v>
      </c>
      <c r="E200" s="20" t="s">
        <v>44</v>
      </c>
      <c r="F200" s="318">
        <v>12.810000000000001</v>
      </c>
      <c r="G200" s="42"/>
      <c r="H200" s="48"/>
    </row>
    <row r="201" s="2" customFormat="1" ht="16.8" customHeight="1">
      <c r="A201" s="42"/>
      <c r="B201" s="48"/>
      <c r="C201" s="319" t="s">
        <v>1002</v>
      </c>
      <c r="D201" s="42"/>
      <c r="E201" s="42"/>
      <c r="F201" s="42"/>
      <c r="G201" s="42"/>
      <c r="H201" s="48"/>
    </row>
    <row r="202" s="2" customFormat="1" ht="16.8" customHeight="1">
      <c r="A202" s="42"/>
      <c r="B202" s="48"/>
      <c r="C202" s="317" t="s">
        <v>262</v>
      </c>
      <c r="D202" s="317" t="s">
        <v>1016</v>
      </c>
      <c r="E202" s="20" t="s">
        <v>200</v>
      </c>
      <c r="F202" s="318">
        <v>6.4050000000000002</v>
      </c>
      <c r="G202" s="42"/>
      <c r="H202" s="48"/>
    </row>
    <row r="203" s="2" customFormat="1" ht="16.8" customHeight="1">
      <c r="A203" s="42"/>
      <c r="B203" s="48"/>
      <c r="C203" s="317" t="s">
        <v>269</v>
      </c>
      <c r="D203" s="317" t="s">
        <v>1017</v>
      </c>
      <c r="E203" s="20" t="s">
        <v>200</v>
      </c>
      <c r="F203" s="318">
        <v>6.4050000000000002</v>
      </c>
      <c r="G203" s="42"/>
      <c r="H203" s="48"/>
    </row>
    <row r="204" s="2" customFormat="1" ht="16.8" customHeight="1">
      <c r="A204" s="42"/>
      <c r="B204" s="48"/>
      <c r="C204" s="317" t="s">
        <v>327</v>
      </c>
      <c r="D204" s="317" t="s">
        <v>1012</v>
      </c>
      <c r="E204" s="20" t="s">
        <v>200</v>
      </c>
      <c r="F204" s="318">
        <v>7.5599999999999996</v>
      </c>
      <c r="G204" s="42"/>
      <c r="H204" s="48"/>
    </row>
    <row r="205" s="2" customFormat="1" ht="16.8" customHeight="1">
      <c r="A205" s="42"/>
      <c r="B205" s="48"/>
      <c r="C205" s="317" t="s">
        <v>334</v>
      </c>
      <c r="D205" s="317" t="s">
        <v>1011</v>
      </c>
      <c r="E205" s="20" t="s">
        <v>200</v>
      </c>
      <c r="F205" s="318">
        <v>5.25</v>
      </c>
      <c r="G205" s="42"/>
      <c r="H205" s="48"/>
    </row>
    <row r="206" s="2" customFormat="1" ht="16.8" customHeight="1">
      <c r="A206" s="42"/>
      <c r="B206" s="48"/>
      <c r="C206" s="313" t="s">
        <v>214</v>
      </c>
      <c r="D206" s="314" t="s">
        <v>215</v>
      </c>
      <c r="E206" s="315" t="s">
        <v>44</v>
      </c>
      <c r="F206" s="316">
        <v>5.25</v>
      </c>
      <c r="G206" s="42"/>
      <c r="H206" s="48"/>
    </row>
    <row r="207" s="2" customFormat="1" ht="16.8" customHeight="1">
      <c r="A207" s="42"/>
      <c r="B207" s="48"/>
      <c r="C207" s="317" t="s">
        <v>44</v>
      </c>
      <c r="D207" s="317" t="s">
        <v>211</v>
      </c>
      <c r="E207" s="20" t="s">
        <v>44</v>
      </c>
      <c r="F207" s="318">
        <v>12.810000000000001</v>
      </c>
      <c r="G207" s="42"/>
      <c r="H207" s="48"/>
    </row>
    <row r="208" s="2" customFormat="1" ht="16.8" customHeight="1">
      <c r="A208" s="42"/>
      <c r="B208" s="48"/>
      <c r="C208" s="317" t="s">
        <v>44</v>
      </c>
      <c r="D208" s="317" t="s">
        <v>301</v>
      </c>
      <c r="E208" s="20" t="s">
        <v>44</v>
      </c>
      <c r="F208" s="318">
        <v>-6.7199999999999998</v>
      </c>
      <c r="G208" s="42"/>
      <c r="H208" s="48"/>
    </row>
    <row r="209" s="2" customFormat="1" ht="16.8" customHeight="1">
      <c r="A209" s="42"/>
      <c r="B209" s="48"/>
      <c r="C209" s="317" t="s">
        <v>44</v>
      </c>
      <c r="D209" s="317" t="s">
        <v>302</v>
      </c>
      <c r="E209" s="20" t="s">
        <v>44</v>
      </c>
      <c r="F209" s="318">
        <v>-0.83999999999999997</v>
      </c>
      <c r="G209" s="42"/>
      <c r="H209" s="48"/>
    </row>
    <row r="210" s="2" customFormat="1" ht="16.8" customHeight="1">
      <c r="A210" s="42"/>
      <c r="B210" s="48"/>
      <c r="C210" s="317" t="s">
        <v>214</v>
      </c>
      <c r="D210" s="317" t="s">
        <v>247</v>
      </c>
      <c r="E210" s="20" t="s">
        <v>44</v>
      </c>
      <c r="F210" s="318">
        <v>5.25</v>
      </c>
      <c r="G210" s="42"/>
      <c r="H210" s="48"/>
    </row>
    <row r="211" s="2" customFormat="1" ht="16.8" customHeight="1">
      <c r="A211" s="42"/>
      <c r="B211" s="48"/>
      <c r="C211" s="319" t="s">
        <v>1002</v>
      </c>
      <c r="D211" s="42"/>
      <c r="E211" s="42"/>
      <c r="F211" s="42"/>
      <c r="G211" s="42"/>
      <c r="H211" s="48"/>
    </row>
    <row r="212" s="2" customFormat="1" ht="16.8" customHeight="1">
      <c r="A212" s="42"/>
      <c r="B212" s="48"/>
      <c r="C212" s="317" t="s">
        <v>334</v>
      </c>
      <c r="D212" s="317" t="s">
        <v>1011</v>
      </c>
      <c r="E212" s="20" t="s">
        <v>200</v>
      </c>
      <c r="F212" s="318">
        <v>5.25</v>
      </c>
      <c r="G212" s="42"/>
      <c r="H212" s="48"/>
    </row>
    <row r="213" s="2" customFormat="1" ht="16.8" customHeight="1">
      <c r="A213" s="42"/>
      <c r="B213" s="48"/>
      <c r="C213" s="317" t="s">
        <v>292</v>
      </c>
      <c r="D213" s="317" t="s">
        <v>1018</v>
      </c>
      <c r="E213" s="20" t="s">
        <v>200</v>
      </c>
      <c r="F213" s="318">
        <v>10.5</v>
      </c>
      <c r="G213" s="42"/>
      <c r="H213" s="48"/>
    </row>
    <row r="214" s="2" customFormat="1" ht="16.8" customHeight="1">
      <c r="A214" s="42"/>
      <c r="B214" s="48"/>
      <c r="C214" s="317" t="s">
        <v>315</v>
      </c>
      <c r="D214" s="317" t="s">
        <v>1019</v>
      </c>
      <c r="E214" s="20" t="s">
        <v>200</v>
      </c>
      <c r="F214" s="318">
        <v>5.25</v>
      </c>
      <c r="G214" s="42"/>
      <c r="H214" s="48"/>
    </row>
    <row r="215" s="2" customFormat="1" ht="16.8" customHeight="1">
      <c r="A215" s="42"/>
      <c r="B215" s="48"/>
      <c r="C215" s="317" t="s">
        <v>327</v>
      </c>
      <c r="D215" s="317" t="s">
        <v>1012</v>
      </c>
      <c r="E215" s="20" t="s">
        <v>200</v>
      </c>
      <c r="F215" s="318">
        <v>7.5599999999999996</v>
      </c>
      <c r="G215" s="42"/>
      <c r="H215" s="48"/>
    </row>
    <row r="216" s="2" customFormat="1" ht="16.8" customHeight="1">
      <c r="A216" s="42"/>
      <c r="B216" s="48"/>
      <c r="C216" s="313" t="s">
        <v>218</v>
      </c>
      <c r="D216" s="314" t="s">
        <v>219</v>
      </c>
      <c r="E216" s="315" t="s">
        <v>220</v>
      </c>
      <c r="F216" s="316">
        <v>5.3600000000000003</v>
      </c>
      <c r="G216" s="42"/>
      <c r="H216" s="48"/>
    </row>
    <row r="217" s="2" customFormat="1" ht="16.8" customHeight="1">
      <c r="A217" s="42"/>
      <c r="B217" s="48"/>
      <c r="C217" s="317" t="s">
        <v>218</v>
      </c>
      <c r="D217" s="317" t="s">
        <v>680</v>
      </c>
      <c r="E217" s="20" t="s">
        <v>44</v>
      </c>
      <c r="F217" s="318">
        <v>5.3600000000000003</v>
      </c>
      <c r="G217" s="42"/>
      <c r="H217" s="48"/>
    </row>
    <row r="218" s="2" customFormat="1" ht="16.8" customHeight="1">
      <c r="A218" s="42"/>
      <c r="B218" s="48"/>
      <c r="C218" s="319" t="s">
        <v>1002</v>
      </c>
      <c r="D218" s="42"/>
      <c r="E218" s="42"/>
      <c r="F218" s="42"/>
      <c r="G218" s="42"/>
      <c r="H218" s="48"/>
    </row>
    <row r="219" s="2" customFormat="1" ht="16.8" customHeight="1">
      <c r="A219" s="42"/>
      <c r="B219" s="48"/>
      <c r="C219" s="317" t="s">
        <v>258</v>
      </c>
      <c r="D219" s="317" t="s">
        <v>1020</v>
      </c>
      <c r="E219" s="20" t="s">
        <v>220</v>
      </c>
      <c r="F219" s="318">
        <v>5.3600000000000003</v>
      </c>
      <c r="G219" s="42"/>
      <c r="H219" s="48"/>
    </row>
    <row r="220" s="2" customFormat="1" ht="16.8" customHeight="1">
      <c r="A220" s="42"/>
      <c r="B220" s="48"/>
      <c r="C220" s="317" t="s">
        <v>354</v>
      </c>
      <c r="D220" s="317" t="s">
        <v>1021</v>
      </c>
      <c r="E220" s="20" t="s">
        <v>220</v>
      </c>
      <c r="F220" s="318">
        <v>5.3600000000000003</v>
      </c>
      <c r="G220" s="42"/>
      <c r="H220" s="48"/>
    </row>
    <row r="221" s="2" customFormat="1" ht="16.8" customHeight="1">
      <c r="A221" s="42"/>
      <c r="B221" s="48"/>
      <c r="C221" s="317" t="s">
        <v>359</v>
      </c>
      <c r="D221" s="317" t="s">
        <v>1022</v>
      </c>
      <c r="E221" s="20" t="s">
        <v>220</v>
      </c>
      <c r="F221" s="318">
        <v>5.3600000000000003</v>
      </c>
      <c r="G221" s="42"/>
      <c r="H221" s="48"/>
    </row>
    <row r="222" s="2" customFormat="1" ht="26.4" customHeight="1">
      <c r="A222" s="42"/>
      <c r="B222" s="48"/>
      <c r="C222" s="312" t="s">
        <v>107</v>
      </c>
      <c r="D222" s="312" t="s">
        <v>108</v>
      </c>
      <c r="E222" s="42"/>
      <c r="F222" s="42"/>
      <c r="G222" s="42"/>
      <c r="H222" s="48"/>
    </row>
    <row r="223" s="2" customFormat="1" ht="16.8" customHeight="1">
      <c r="A223" s="42"/>
      <c r="B223" s="48"/>
      <c r="C223" s="313" t="s">
        <v>671</v>
      </c>
      <c r="D223" s="314" t="s">
        <v>672</v>
      </c>
      <c r="E223" s="315" t="s">
        <v>196</v>
      </c>
      <c r="F223" s="316">
        <v>49.600000000000001</v>
      </c>
      <c r="G223" s="42"/>
      <c r="H223" s="48"/>
    </row>
    <row r="224" s="2" customFormat="1" ht="16.8" customHeight="1">
      <c r="A224" s="42"/>
      <c r="B224" s="48"/>
      <c r="C224" s="317" t="s">
        <v>671</v>
      </c>
      <c r="D224" s="317" t="s">
        <v>831</v>
      </c>
      <c r="E224" s="20" t="s">
        <v>44</v>
      </c>
      <c r="F224" s="318">
        <v>49.600000000000001</v>
      </c>
      <c r="G224" s="42"/>
      <c r="H224" s="48"/>
    </row>
    <row r="225" s="2" customFormat="1" ht="16.8" customHeight="1">
      <c r="A225" s="42"/>
      <c r="B225" s="48"/>
      <c r="C225" s="319" t="s">
        <v>1002</v>
      </c>
      <c r="D225" s="42"/>
      <c r="E225" s="42"/>
      <c r="F225" s="42"/>
      <c r="G225" s="42"/>
      <c r="H225" s="48"/>
    </row>
    <row r="226" s="2" customFormat="1" ht="16.8" customHeight="1">
      <c r="A226" s="42"/>
      <c r="B226" s="48"/>
      <c r="C226" s="317" t="s">
        <v>746</v>
      </c>
      <c r="D226" s="317" t="s">
        <v>1029</v>
      </c>
      <c r="E226" s="20" t="s">
        <v>196</v>
      </c>
      <c r="F226" s="318">
        <v>49.600000000000001</v>
      </c>
      <c r="G226" s="42"/>
      <c r="H226" s="48"/>
    </row>
    <row r="227" s="2" customFormat="1" ht="16.8" customHeight="1">
      <c r="A227" s="42"/>
      <c r="B227" s="48"/>
      <c r="C227" s="317" t="s">
        <v>237</v>
      </c>
      <c r="D227" s="317" t="s">
        <v>1004</v>
      </c>
      <c r="E227" s="20" t="s">
        <v>239</v>
      </c>
      <c r="F227" s="318">
        <v>9.9199999999999999</v>
      </c>
      <c r="G227" s="42"/>
      <c r="H227" s="48"/>
    </row>
    <row r="228" s="2" customFormat="1" ht="16.8" customHeight="1">
      <c r="A228" s="42"/>
      <c r="B228" s="48"/>
      <c r="C228" s="317" t="s">
        <v>248</v>
      </c>
      <c r="D228" s="317" t="s">
        <v>1005</v>
      </c>
      <c r="E228" s="20" t="s">
        <v>250</v>
      </c>
      <c r="F228" s="318">
        <v>0.99199999999999999</v>
      </c>
      <c r="G228" s="42"/>
      <c r="H228" s="48"/>
    </row>
    <row r="229" s="2" customFormat="1" ht="16.8" customHeight="1">
      <c r="A229" s="42"/>
      <c r="B229" s="48"/>
      <c r="C229" s="317" t="s">
        <v>341</v>
      </c>
      <c r="D229" s="317" t="s">
        <v>1006</v>
      </c>
      <c r="E229" s="20" t="s">
        <v>200</v>
      </c>
      <c r="F229" s="318">
        <v>28.102</v>
      </c>
      <c r="G229" s="42"/>
      <c r="H229" s="48"/>
    </row>
    <row r="230" s="2" customFormat="1" ht="16.8" customHeight="1">
      <c r="A230" s="42"/>
      <c r="B230" s="48"/>
      <c r="C230" s="317" t="s">
        <v>371</v>
      </c>
      <c r="D230" s="317" t="s">
        <v>1007</v>
      </c>
      <c r="E230" s="20" t="s">
        <v>196</v>
      </c>
      <c r="F230" s="318">
        <v>49.600000000000001</v>
      </c>
      <c r="G230" s="42"/>
      <c r="H230" s="48"/>
    </row>
    <row r="231" s="2" customFormat="1" ht="16.8" customHeight="1">
      <c r="A231" s="42"/>
      <c r="B231" s="48"/>
      <c r="C231" s="317" t="s">
        <v>376</v>
      </c>
      <c r="D231" s="317" t="s">
        <v>1008</v>
      </c>
      <c r="E231" s="20" t="s">
        <v>196</v>
      </c>
      <c r="F231" s="318">
        <v>49.600000000000001</v>
      </c>
      <c r="G231" s="42"/>
      <c r="H231" s="48"/>
    </row>
    <row r="232" s="2" customFormat="1" ht="16.8" customHeight="1">
      <c r="A232" s="42"/>
      <c r="B232" s="48"/>
      <c r="C232" s="317" t="s">
        <v>382</v>
      </c>
      <c r="D232" s="317" t="s">
        <v>1009</v>
      </c>
      <c r="E232" s="20" t="s">
        <v>200</v>
      </c>
      <c r="F232" s="318">
        <v>4.4160000000000004</v>
      </c>
      <c r="G232" s="42"/>
      <c r="H232" s="48"/>
    </row>
    <row r="233" s="2" customFormat="1" ht="16.8" customHeight="1">
      <c r="A233" s="42"/>
      <c r="B233" s="48"/>
      <c r="C233" s="317" t="s">
        <v>510</v>
      </c>
      <c r="D233" s="317" t="s">
        <v>1010</v>
      </c>
      <c r="E233" s="20" t="s">
        <v>196</v>
      </c>
      <c r="F233" s="318">
        <v>49.600000000000001</v>
      </c>
      <c r="G233" s="42"/>
      <c r="H233" s="48"/>
    </row>
    <row r="234" s="2" customFormat="1" ht="16.8" customHeight="1">
      <c r="A234" s="42"/>
      <c r="B234" s="48"/>
      <c r="C234" s="313" t="s">
        <v>198</v>
      </c>
      <c r="D234" s="314" t="s">
        <v>199</v>
      </c>
      <c r="E234" s="315" t="s">
        <v>200</v>
      </c>
      <c r="F234" s="316">
        <v>4.4160000000000004</v>
      </c>
      <c r="G234" s="42"/>
      <c r="H234" s="48"/>
    </row>
    <row r="235" s="2" customFormat="1" ht="16.8" customHeight="1">
      <c r="A235" s="42"/>
      <c r="B235" s="48"/>
      <c r="C235" s="317" t="s">
        <v>44</v>
      </c>
      <c r="D235" s="317" t="s">
        <v>887</v>
      </c>
      <c r="E235" s="20" t="s">
        <v>44</v>
      </c>
      <c r="F235" s="318">
        <v>4.4160000000000004</v>
      </c>
      <c r="G235" s="42"/>
      <c r="H235" s="48"/>
    </row>
    <row r="236" s="2" customFormat="1" ht="16.8" customHeight="1">
      <c r="A236" s="42"/>
      <c r="B236" s="48"/>
      <c r="C236" s="317" t="s">
        <v>198</v>
      </c>
      <c r="D236" s="317" t="s">
        <v>247</v>
      </c>
      <c r="E236" s="20" t="s">
        <v>44</v>
      </c>
      <c r="F236" s="318">
        <v>4.4160000000000004</v>
      </c>
      <c r="G236" s="42"/>
      <c r="H236" s="48"/>
    </row>
    <row r="237" s="2" customFormat="1" ht="16.8" customHeight="1">
      <c r="A237" s="42"/>
      <c r="B237" s="48"/>
      <c r="C237" s="313" t="s">
        <v>202</v>
      </c>
      <c r="D237" s="314" t="s">
        <v>203</v>
      </c>
      <c r="E237" s="315" t="s">
        <v>200</v>
      </c>
      <c r="F237" s="316">
        <v>35.328000000000003</v>
      </c>
      <c r="G237" s="42"/>
      <c r="H237" s="48"/>
    </row>
    <row r="238" s="2" customFormat="1" ht="16.8" customHeight="1">
      <c r="A238" s="42"/>
      <c r="B238" s="48"/>
      <c r="C238" s="317" t="s">
        <v>44</v>
      </c>
      <c r="D238" s="317" t="s">
        <v>869</v>
      </c>
      <c r="E238" s="20" t="s">
        <v>44</v>
      </c>
      <c r="F238" s="318">
        <v>35.328000000000003</v>
      </c>
      <c r="G238" s="42"/>
      <c r="H238" s="48"/>
    </row>
    <row r="239" s="2" customFormat="1" ht="16.8" customHeight="1">
      <c r="A239" s="42"/>
      <c r="B239" s="48"/>
      <c r="C239" s="317" t="s">
        <v>202</v>
      </c>
      <c r="D239" s="317" t="s">
        <v>266</v>
      </c>
      <c r="E239" s="20" t="s">
        <v>44</v>
      </c>
      <c r="F239" s="318">
        <v>35.328000000000003</v>
      </c>
      <c r="G239" s="42"/>
      <c r="H239" s="48"/>
    </row>
    <row r="240" s="2" customFormat="1" ht="16.8" customHeight="1">
      <c r="A240" s="42"/>
      <c r="B240" s="48"/>
      <c r="C240" s="313" t="s">
        <v>205</v>
      </c>
      <c r="D240" s="314" t="s">
        <v>206</v>
      </c>
      <c r="E240" s="315" t="s">
        <v>200</v>
      </c>
      <c r="F240" s="316">
        <v>28.102</v>
      </c>
      <c r="G240" s="42"/>
      <c r="H240" s="48"/>
    </row>
    <row r="241" s="2" customFormat="1" ht="16.8" customHeight="1">
      <c r="A241" s="42"/>
      <c r="B241" s="48"/>
      <c r="C241" s="317" t="s">
        <v>44</v>
      </c>
      <c r="D241" s="317" t="s">
        <v>869</v>
      </c>
      <c r="E241" s="20" t="s">
        <v>44</v>
      </c>
      <c r="F241" s="318">
        <v>35.328000000000003</v>
      </c>
      <c r="G241" s="42"/>
      <c r="H241" s="48"/>
    </row>
    <row r="242" s="2" customFormat="1" ht="16.8" customHeight="1">
      <c r="A242" s="42"/>
      <c r="B242" s="48"/>
      <c r="C242" s="317" t="s">
        <v>44</v>
      </c>
      <c r="D242" s="317" t="s">
        <v>870</v>
      </c>
      <c r="E242" s="20" t="s">
        <v>44</v>
      </c>
      <c r="F242" s="318">
        <v>-7.226</v>
      </c>
      <c r="G242" s="42"/>
      <c r="H242" s="48"/>
    </row>
    <row r="243" s="2" customFormat="1" ht="16.8" customHeight="1">
      <c r="A243" s="42"/>
      <c r="B243" s="48"/>
      <c r="C243" s="317" t="s">
        <v>205</v>
      </c>
      <c r="D243" s="317" t="s">
        <v>247</v>
      </c>
      <c r="E243" s="20" t="s">
        <v>44</v>
      </c>
      <c r="F243" s="318">
        <v>28.102</v>
      </c>
      <c r="G243" s="42"/>
      <c r="H243" s="48"/>
    </row>
    <row r="244" s="2" customFormat="1" ht="16.8" customHeight="1">
      <c r="A244" s="42"/>
      <c r="B244" s="48"/>
      <c r="C244" s="319" t="s">
        <v>1002</v>
      </c>
      <c r="D244" s="42"/>
      <c r="E244" s="42"/>
      <c r="F244" s="42"/>
      <c r="G244" s="42"/>
      <c r="H244" s="48"/>
    </row>
    <row r="245" s="2" customFormat="1" ht="16.8" customHeight="1">
      <c r="A245" s="42"/>
      <c r="B245" s="48"/>
      <c r="C245" s="317" t="s">
        <v>341</v>
      </c>
      <c r="D245" s="317" t="s">
        <v>1006</v>
      </c>
      <c r="E245" s="20" t="s">
        <v>200</v>
      </c>
      <c r="F245" s="318">
        <v>28.102</v>
      </c>
      <c r="G245" s="42"/>
      <c r="H245" s="48"/>
    </row>
    <row r="246" s="2" customFormat="1" ht="16.8" customHeight="1">
      <c r="A246" s="42"/>
      <c r="B246" s="48"/>
      <c r="C246" s="317" t="s">
        <v>348</v>
      </c>
      <c r="D246" s="317" t="s">
        <v>349</v>
      </c>
      <c r="E246" s="20" t="s">
        <v>322</v>
      </c>
      <c r="F246" s="318">
        <v>56.204000000000001</v>
      </c>
      <c r="G246" s="42"/>
      <c r="H246" s="48"/>
    </row>
    <row r="247" s="2" customFormat="1" ht="16.8" customHeight="1">
      <c r="A247" s="42"/>
      <c r="B247" s="48"/>
      <c r="C247" s="313" t="s">
        <v>208</v>
      </c>
      <c r="D247" s="314" t="s">
        <v>209</v>
      </c>
      <c r="E247" s="315" t="s">
        <v>200</v>
      </c>
      <c r="F247" s="316">
        <v>0</v>
      </c>
      <c r="G247" s="42"/>
      <c r="H247" s="48"/>
    </row>
    <row r="248" s="2" customFormat="1" ht="16.8" customHeight="1">
      <c r="A248" s="42"/>
      <c r="B248" s="48"/>
      <c r="C248" s="313" t="s">
        <v>211</v>
      </c>
      <c r="D248" s="314" t="s">
        <v>212</v>
      </c>
      <c r="E248" s="315" t="s">
        <v>200</v>
      </c>
      <c r="F248" s="316">
        <v>35.479999999999997</v>
      </c>
      <c r="G248" s="42"/>
      <c r="H248" s="48"/>
    </row>
    <row r="249" s="2" customFormat="1" ht="16.8" customHeight="1">
      <c r="A249" s="42"/>
      <c r="B249" s="48"/>
      <c r="C249" s="317" t="s">
        <v>44</v>
      </c>
      <c r="D249" s="317" t="s">
        <v>842</v>
      </c>
      <c r="E249" s="20" t="s">
        <v>44</v>
      </c>
      <c r="F249" s="318">
        <v>35.479999999999997</v>
      </c>
      <c r="G249" s="42"/>
      <c r="H249" s="48"/>
    </row>
    <row r="250" s="2" customFormat="1" ht="16.8" customHeight="1">
      <c r="A250" s="42"/>
      <c r="B250" s="48"/>
      <c r="C250" s="317" t="s">
        <v>211</v>
      </c>
      <c r="D250" s="317" t="s">
        <v>266</v>
      </c>
      <c r="E250" s="20" t="s">
        <v>44</v>
      </c>
      <c r="F250" s="318">
        <v>35.479999999999997</v>
      </c>
      <c r="G250" s="42"/>
      <c r="H250" s="48"/>
    </row>
    <row r="251" s="2" customFormat="1" ht="16.8" customHeight="1">
      <c r="A251" s="42"/>
      <c r="B251" s="48"/>
      <c r="C251" s="319" t="s">
        <v>1002</v>
      </c>
      <c r="D251" s="42"/>
      <c r="E251" s="42"/>
      <c r="F251" s="42"/>
      <c r="G251" s="42"/>
      <c r="H251" s="48"/>
    </row>
    <row r="252" s="2" customFormat="1" ht="16.8" customHeight="1">
      <c r="A252" s="42"/>
      <c r="B252" s="48"/>
      <c r="C252" s="317" t="s">
        <v>838</v>
      </c>
      <c r="D252" s="317" t="s">
        <v>1030</v>
      </c>
      <c r="E252" s="20" t="s">
        <v>200</v>
      </c>
      <c r="F252" s="318">
        <v>17.739999999999998</v>
      </c>
      <c r="G252" s="42"/>
      <c r="H252" s="48"/>
    </row>
    <row r="253" s="2" customFormat="1" ht="16.8" customHeight="1">
      <c r="A253" s="42"/>
      <c r="B253" s="48"/>
      <c r="C253" s="317" t="s">
        <v>843</v>
      </c>
      <c r="D253" s="317" t="s">
        <v>1031</v>
      </c>
      <c r="E253" s="20" t="s">
        <v>200</v>
      </c>
      <c r="F253" s="318">
        <v>17.739999999999998</v>
      </c>
      <c r="G253" s="42"/>
      <c r="H253" s="48"/>
    </row>
    <row r="254" s="2" customFormat="1" ht="16.8" customHeight="1">
      <c r="A254" s="42"/>
      <c r="B254" s="48"/>
      <c r="C254" s="313" t="s">
        <v>214</v>
      </c>
      <c r="D254" s="314" t="s">
        <v>215</v>
      </c>
      <c r="E254" s="315" t="s">
        <v>44</v>
      </c>
      <c r="F254" s="316">
        <v>42.950000000000003</v>
      </c>
      <c r="G254" s="42"/>
      <c r="H254" s="48"/>
    </row>
    <row r="255" s="2" customFormat="1" ht="16.8" customHeight="1">
      <c r="A255" s="42"/>
      <c r="B255" s="48"/>
      <c r="C255" s="317" t="s">
        <v>44</v>
      </c>
      <c r="D255" s="317" t="s">
        <v>866</v>
      </c>
      <c r="E255" s="20" t="s">
        <v>44</v>
      </c>
      <c r="F255" s="318">
        <v>42.950000000000003</v>
      </c>
      <c r="G255" s="42"/>
      <c r="H255" s="48"/>
    </row>
    <row r="256" s="2" customFormat="1" ht="16.8" customHeight="1">
      <c r="A256" s="42"/>
      <c r="B256" s="48"/>
      <c r="C256" s="317" t="s">
        <v>214</v>
      </c>
      <c r="D256" s="317" t="s">
        <v>247</v>
      </c>
      <c r="E256" s="20" t="s">
        <v>44</v>
      </c>
      <c r="F256" s="318">
        <v>42.950000000000003</v>
      </c>
      <c r="G256" s="42"/>
      <c r="H256" s="48"/>
    </row>
    <row r="257" s="2" customFormat="1" ht="16.8" customHeight="1">
      <c r="A257" s="42"/>
      <c r="B257" s="48"/>
      <c r="C257" s="313" t="s">
        <v>218</v>
      </c>
      <c r="D257" s="314" t="s">
        <v>219</v>
      </c>
      <c r="E257" s="315" t="s">
        <v>220</v>
      </c>
      <c r="F257" s="316">
        <v>63</v>
      </c>
      <c r="G257" s="42"/>
      <c r="H257" s="48"/>
    </row>
    <row r="258" s="2" customFormat="1" ht="7.44" customHeight="1">
      <c r="A258" s="42"/>
      <c r="B258" s="169"/>
      <c r="C258" s="170"/>
      <c r="D258" s="170"/>
      <c r="E258" s="170"/>
      <c r="F258" s="170"/>
      <c r="G258" s="170"/>
      <c r="H258" s="48"/>
    </row>
    <row r="259" s="2" customFormat="1">
      <c r="A259" s="42"/>
      <c r="B259" s="42"/>
      <c r="C259" s="42"/>
      <c r="D259" s="42"/>
      <c r="E259" s="42"/>
      <c r="F259" s="42"/>
      <c r="G259" s="42"/>
      <c r="H259" s="42"/>
    </row>
  </sheetData>
  <sheetProtection sheet="1" formatColumns="0" formatRows="0" objects="1" scenarios="1" spinCount="100000" saltValue="EIZzs/kqnWM2AlNiT/7uW8IEDQKfh0sGHDV4AV5fg3sPmUUlrslYvze7w9MZMUL/6wR9XoDdeeGo3hIZ50W5hQ==" hashValue="V/D2tMfKQFT1Uxgn3HAJ2vQ0VA0XZP/zzwbgC0IRpkXxLh5ipia8r0dKD4NtRgqLzTBcal8KvtCiOBqg8mgM9A==" algorithmName="SHA-512" password="CC35"/>
  <mergeCells count="2">
    <mergeCell ref="D5:F5"/>
    <mergeCell ref="D6:F6"/>
  </mergeCells>
  <pageSetup paperSize="9" orientation="landscape" blackAndWhite="1" fitToHeight="0"/>
  <headerFooter>
    <oddFooter>&amp;CStrana &amp;P z &amp;N</oddFooter>
  </headerFooter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320" customWidth="1"/>
    <col min="2" max="2" width="1.667969" style="320" customWidth="1"/>
    <col min="3" max="4" width="5" style="320" customWidth="1"/>
    <col min="5" max="5" width="11.66016" style="320" customWidth="1"/>
    <col min="6" max="6" width="9.160156" style="320" customWidth="1"/>
    <col min="7" max="7" width="5" style="320" customWidth="1"/>
    <col min="8" max="8" width="77.83203" style="320" customWidth="1"/>
    <col min="9" max="10" width="20" style="320" customWidth="1"/>
    <col min="11" max="11" width="1.667969" style="320" customWidth="1"/>
  </cols>
  <sheetData>
    <row r="1" s="1" customFormat="1" ht="37.5" customHeight="1"/>
    <row r="2" s="1" customFormat="1" ht="7.5" customHeight="1">
      <c r="B2" s="321"/>
      <c r="C2" s="322"/>
      <c r="D2" s="322"/>
      <c r="E2" s="322"/>
      <c r="F2" s="322"/>
      <c r="G2" s="322"/>
      <c r="H2" s="322"/>
      <c r="I2" s="322"/>
      <c r="J2" s="322"/>
      <c r="K2" s="323"/>
    </row>
    <row r="3" s="17" customFormat="1" ht="45" customHeight="1">
      <c r="B3" s="324"/>
      <c r="C3" s="325" t="s">
        <v>1032</v>
      </c>
      <c r="D3" s="325"/>
      <c r="E3" s="325"/>
      <c r="F3" s="325"/>
      <c r="G3" s="325"/>
      <c r="H3" s="325"/>
      <c r="I3" s="325"/>
      <c r="J3" s="325"/>
      <c r="K3" s="326"/>
    </row>
    <row r="4" s="1" customFormat="1" ht="25.5" customHeight="1">
      <c r="B4" s="327"/>
      <c r="C4" s="328" t="s">
        <v>1033</v>
      </c>
      <c r="D4" s="328"/>
      <c r="E4" s="328"/>
      <c r="F4" s="328"/>
      <c r="G4" s="328"/>
      <c r="H4" s="328"/>
      <c r="I4" s="328"/>
      <c r="J4" s="328"/>
      <c r="K4" s="329"/>
    </row>
    <row r="5" s="1" customFormat="1" ht="5.25" customHeight="1">
      <c r="B5" s="327"/>
      <c r="C5" s="330"/>
      <c r="D5" s="330"/>
      <c r="E5" s="330"/>
      <c r="F5" s="330"/>
      <c r="G5" s="330"/>
      <c r="H5" s="330"/>
      <c r="I5" s="330"/>
      <c r="J5" s="330"/>
      <c r="K5" s="329"/>
    </row>
    <row r="6" s="1" customFormat="1" ht="15" customHeight="1">
      <c r="B6" s="327"/>
      <c r="C6" s="331" t="s">
        <v>1034</v>
      </c>
      <c r="D6" s="331"/>
      <c r="E6" s="331"/>
      <c r="F6" s="331"/>
      <c r="G6" s="331"/>
      <c r="H6" s="331"/>
      <c r="I6" s="331"/>
      <c r="J6" s="331"/>
      <c r="K6" s="329"/>
    </row>
    <row r="7" s="1" customFormat="1" ht="15" customHeight="1">
      <c r="B7" s="332"/>
      <c r="C7" s="331" t="s">
        <v>1035</v>
      </c>
      <c r="D7" s="331"/>
      <c r="E7" s="331"/>
      <c r="F7" s="331"/>
      <c r="G7" s="331"/>
      <c r="H7" s="331"/>
      <c r="I7" s="331"/>
      <c r="J7" s="331"/>
      <c r="K7" s="329"/>
    </row>
    <row r="8" s="1" customFormat="1" ht="12.75" customHeight="1">
      <c r="B8" s="332"/>
      <c r="C8" s="331"/>
      <c r="D8" s="331"/>
      <c r="E8" s="331"/>
      <c r="F8" s="331"/>
      <c r="G8" s="331"/>
      <c r="H8" s="331"/>
      <c r="I8" s="331"/>
      <c r="J8" s="331"/>
      <c r="K8" s="329"/>
    </row>
    <row r="9" s="1" customFormat="1" ht="15" customHeight="1">
      <c r="B9" s="332"/>
      <c r="C9" s="331" t="s">
        <v>1036</v>
      </c>
      <c r="D9" s="331"/>
      <c r="E9" s="331"/>
      <c r="F9" s="331"/>
      <c r="G9" s="331"/>
      <c r="H9" s="331"/>
      <c r="I9" s="331"/>
      <c r="J9" s="331"/>
      <c r="K9" s="329"/>
    </row>
    <row r="10" s="1" customFormat="1" ht="15" customHeight="1">
      <c r="B10" s="332"/>
      <c r="C10" s="331"/>
      <c r="D10" s="331" t="s">
        <v>1037</v>
      </c>
      <c r="E10" s="331"/>
      <c r="F10" s="331"/>
      <c r="G10" s="331"/>
      <c r="H10" s="331"/>
      <c r="I10" s="331"/>
      <c r="J10" s="331"/>
      <c r="K10" s="329"/>
    </row>
    <row r="11" s="1" customFormat="1" ht="15" customHeight="1">
      <c r="B11" s="332"/>
      <c r="C11" s="333"/>
      <c r="D11" s="331" t="s">
        <v>1038</v>
      </c>
      <c r="E11" s="331"/>
      <c r="F11" s="331"/>
      <c r="G11" s="331"/>
      <c r="H11" s="331"/>
      <c r="I11" s="331"/>
      <c r="J11" s="331"/>
      <c r="K11" s="329"/>
    </row>
    <row r="12" s="1" customFormat="1" ht="15" customHeight="1">
      <c r="B12" s="332"/>
      <c r="C12" s="333"/>
      <c r="D12" s="331"/>
      <c r="E12" s="331"/>
      <c r="F12" s="331"/>
      <c r="G12" s="331"/>
      <c r="H12" s="331"/>
      <c r="I12" s="331"/>
      <c r="J12" s="331"/>
      <c r="K12" s="329"/>
    </row>
    <row r="13" s="1" customFormat="1" ht="15" customHeight="1">
      <c r="B13" s="332"/>
      <c r="C13" s="333"/>
      <c r="D13" s="334" t="s">
        <v>1039</v>
      </c>
      <c r="E13" s="331"/>
      <c r="F13" s="331"/>
      <c r="G13" s="331"/>
      <c r="H13" s="331"/>
      <c r="I13" s="331"/>
      <c r="J13" s="331"/>
      <c r="K13" s="329"/>
    </row>
    <row r="14" s="1" customFormat="1" ht="12.75" customHeight="1">
      <c r="B14" s="332"/>
      <c r="C14" s="333"/>
      <c r="D14" s="333"/>
      <c r="E14" s="333"/>
      <c r="F14" s="333"/>
      <c r="G14" s="333"/>
      <c r="H14" s="333"/>
      <c r="I14" s="333"/>
      <c r="J14" s="333"/>
      <c r="K14" s="329"/>
    </row>
    <row r="15" s="1" customFormat="1" ht="15" customHeight="1">
      <c r="B15" s="332"/>
      <c r="C15" s="333"/>
      <c r="D15" s="331" t="s">
        <v>1040</v>
      </c>
      <c r="E15" s="331"/>
      <c r="F15" s="331"/>
      <c r="G15" s="331"/>
      <c r="H15" s="331"/>
      <c r="I15" s="331"/>
      <c r="J15" s="331"/>
      <c r="K15" s="329"/>
    </row>
    <row r="16" s="1" customFormat="1" ht="15" customHeight="1">
      <c r="B16" s="332"/>
      <c r="C16" s="333"/>
      <c r="D16" s="331" t="s">
        <v>1041</v>
      </c>
      <c r="E16" s="331"/>
      <c r="F16" s="331"/>
      <c r="G16" s="331"/>
      <c r="H16" s="331"/>
      <c r="I16" s="331"/>
      <c r="J16" s="331"/>
      <c r="K16" s="329"/>
    </row>
    <row r="17" s="1" customFormat="1" ht="15" customHeight="1">
      <c r="B17" s="332"/>
      <c r="C17" s="333"/>
      <c r="D17" s="331" t="s">
        <v>1042</v>
      </c>
      <c r="E17" s="331"/>
      <c r="F17" s="331"/>
      <c r="G17" s="331"/>
      <c r="H17" s="331"/>
      <c r="I17" s="331"/>
      <c r="J17" s="331"/>
      <c r="K17" s="329"/>
    </row>
    <row r="18" s="1" customFormat="1" ht="15" customHeight="1">
      <c r="B18" s="332"/>
      <c r="C18" s="333"/>
      <c r="D18" s="333"/>
      <c r="E18" s="335" t="s">
        <v>95</v>
      </c>
      <c r="F18" s="331" t="s">
        <v>1043</v>
      </c>
      <c r="G18" s="331"/>
      <c r="H18" s="331"/>
      <c r="I18" s="331"/>
      <c r="J18" s="331"/>
      <c r="K18" s="329"/>
    </row>
    <row r="19" s="1" customFormat="1" ht="15" customHeight="1">
      <c r="B19" s="332"/>
      <c r="C19" s="333"/>
      <c r="D19" s="333"/>
      <c r="E19" s="335" t="s">
        <v>1044</v>
      </c>
      <c r="F19" s="331" t="s">
        <v>1045</v>
      </c>
      <c r="G19" s="331"/>
      <c r="H19" s="331"/>
      <c r="I19" s="331"/>
      <c r="J19" s="331"/>
      <c r="K19" s="329"/>
    </row>
    <row r="20" s="1" customFormat="1" ht="15" customHeight="1">
      <c r="B20" s="332"/>
      <c r="C20" s="333"/>
      <c r="D20" s="333"/>
      <c r="E20" s="335" t="s">
        <v>1046</v>
      </c>
      <c r="F20" s="331" t="s">
        <v>1047</v>
      </c>
      <c r="G20" s="331"/>
      <c r="H20" s="331"/>
      <c r="I20" s="331"/>
      <c r="J20" s="331"/>
      <c r="K20" s="329"/>
    </row>
    <row r="21" s="1" customFormat="1" ht="15" customHeight="1">
      <c r="B21" s="332"/>
      <c r="C21" s="333"/>
      <c r="D21" s="333"/>
      <c r="E21" s="335" t="s">
        <v>89</v>
      </c>
      <c r="F21" s="331" t="s">
        <v>1048</v>
      </c>
      <c r="G21" s="331"/>
      <c r="H21" s="331"/>
      <c r="I21" s="331"/>
      <c r="J21" s="331"/>
      <c r="K21" s="329"/>
    </row>
    <row r="22" s="1" customFormat="1" ht="15" customHeight="1">
      <c r="B22" s="332"/>
      <c r="C22" s="333"/>
      <c r="D22" s="333"/>
      <c r="E22" s="335" t="s">
        <v>1049</v>
      </c>
      <c r="F22" s="331" t="s">
        <v>1050</v>
      </c>
      <c r="G22" s="331"/>
      <c r="H22" s="331"/>
      <c r="I22" s="331"/>
      <c r="J22" s="331"/>
      <c r="K22" s="329"/>
    </row>
    <row r="23" s="1" customFormat="1" ht="15" customHeight="1">
      <c r="B23" s="332"/>
      <c r="C23" s="333"/>
      <c r="D23" s="333"/>
      <c r="E23" s="335" t="s">
        <v>99</v>
      </c>
      <c r="F23" s="331" t="s">
        <v>1051</v>
      </c>
      <c r="G23" s="331"/>
      <c r="H23" s="331"/>
      <c r="I23" s="331"/>
      <c r="J23" s="331"/>
      <c r="K23" s="329"/>
    </row>
    <row r="24" s="1" customFormat="1" ht="12.75" customHeight="1">
      <c r="B24" s="332"/>
      <c r="C24" s="333"/>
      <c r="D24" s="333"/>
      <c r="E24" s="333"/>
      <c r="F24" s="333"/>
      <c r="G24" s="333"/>
      <c r="H24" s="333"/>
      <c r="I24" s="333"/>
      <c r="J24" s="333"/>
      <c r="K24" s="329"/>
    </row>
    <row r="25" s="1" customFormat="1" ht="15" customHeight="1">
      <c r="B25" s="332"/>
      <c r="C25" s="331" t="s">
        <v>1052</v>
      </c>
      <c r="D25" s="331"/>
      <c r="E25" s="331"/>
      <c r="F25" s="331"/>
      <c r="G25" s="331"/>
      <c r="H25" s="331"/>
      <c r="I25" s="331"/>
      <c r="J25" s="331"/>
      <c r="K25" s="329"/>
    </row>
    <row r="26" s="1" customFormat="1" ht="15" customHeight="1">
      <c r="B26" s="332"/>
      <c r="C26" s="331" t="s">
        <v>1053</v>
      </c>
      <c r="D26" s="331"/>
      <c r="E26" s="331"/>
      <c r="F26" s="331"/>
      <c r="G26" s="331"/>
      <c r="H26" s="331"/>
      <c r="I26" s="331"/>
      <c r="J26" s="331"/>
      <c r="K26" s="329"/>
    </row>
    <row r="27" s="1" customFormat="1" ht="15" customHeight="1">
      <c r="B27" s="332"/>
      <c r="C27" s="331"/>
      <c r="D27" s="331" t="s">
        <v>1054</v>
      </c>
      <c r="E27" s="331"/>
      <c r="F27" s="331"/>
      <c r="G27" s="331"/>
      <c r="H27" s="331"/>
      <c r="I27" s="331"/>
      <c r="J27" s="331"/>
      <c r="K27" s="329"/>
    </row>
    <row r="28" s="1" customFormat="1" ht="15" customHeight="1">
      <c r="B28" s="332"/>
      <c r="C28" s="333"/>
      <c r="D28" s="331" t="s">
        <v>1055</v>
      </c>
      <c r="E28" s="331"/>
      <c r="F28" s="331"/>
      <c r="G28" s="331"/>
      <c r="H28" s="331"/>
      <c r="I28" s="331"/>
      <c r="J28" s="331"/>
      <c r="K28" s="329"/>
    </row>
    <row r="29" s="1" customFormat="1" ht="12.75" customHeight="1">
      <c r="B29" s="332"/>
      <c r="C29" s="333"/>
      <c r="D29" s="333"/>
      <c r="E29" s="333"/>
      <c r="F29" s="333"/>
      <c r="G29" s="333"/>
      <c r="H29" s="333"/>
      <c r="I29" s="333"/>
      <c r="J29" s="333"/>
      <c r="K29" s="329"/>
    </row>
    <row r="30" s="1" customFormat="1" ht="15" customHeight="1">
      <c r="B30" s="332"/>
      <c r="C30" s="333"/>
      <c r="D30" s="331" t="s">
        <v>1056</v>
      </c>
      <c r="E30" s="331"/>
      <c r="F30" s="331"/>
      <c r="G30" s="331"/>
      <c r="H30" s="331"/>
      <c r="I30" s="331"/>
      <c r="J30" s="331"/>
      <c r="K30" s="329"/>
    </row>
    <row r="31" s="1" customFormat="1" ht="15" customHeight="1">
      <c r="B31" s="332"/>
      <c r="C31" s="333"/>
      <c r="D31" s="331" t="s">
        <v>1057</v>
      </c>
      <c r="E31" s="331"/>
      <c r="F31" s="331"/>
      <c r="G31" s="331"/>
      <c r="H31" s="331"/>
      <c r="I31" s="331"/>
      <c r="J31" s="331"/>
      <c r="K31" s="329"/>
    </row>
    <row r="32" s="1" customFormat="1" ht="12.75" customHeight="1">
      <c r="B32" s="332"/>
      <c r="C32" s="333"/>
      <c r="D32" s="333"/>
      <c r="E32" s="333"/>
      <c r="F32" s="333"/>
      <c r="G32" s="333"/>
      <c r="H32" s="333"/>
      <c r="I32" s="333"/>
      <c r="J32" s="333"/>
      <c r="K32" s="329"/>
    </row>
    <row r="33" s="1" customFormat="1" ht="15" customHeight="1">
      <c r="B33" s="332"/>
      <c r="C33" s="333"/>
      <c r="D33" s="331" t="s">
        <v>1058</v>
      </c>
      <c r="E33" s="331"/>
      <c r="F33" s="331"/>
      <c r="G33" s="331"/>
      <c r="H33" s="331"/>
      <c r="I33" s="331"/>
      <c r="J33" s="331"/>
      <c r="K33" s="329"/>
    </row>
    <row r="34" s="1" customFormat="1" ht="15" customHeight="1">
      <c r="B34" s="332"/>
      <c r="C34" s="333"/>
      <c r="D34" s="331" t="s">
        <v>1059</v>
      </c>
      <c r="E34" s="331"/>
      <c r="F34" s="331"/>
      <c r="G34" s="331"/>
      <c r="H34" s="331"/>
      <c r="I34" s="331"/>
      <c r="J34" s="331"/>
      <c r="K34" s="329"/>
    </row>
    <row r="35" s="1" customFormat="1" ht="15" customHeight="1">
      <c r="B35" s="332"/>
      <c r="C35" s="333"/>
      <c r="D35" s="331" t="s">
        <v>1060</v>
      </c>
      <c r="E35" s="331"/>
      <c r="F35" s="331"/>
      <c r="G35" s="331"/>
      <c r="H35" s="331"/>
      <c r="I35" s="331"/>
      <c r="J35" s="331"/>
      <c r="K35" s="329"/>
    </row>
    <row r="36" s="1" customFormat="1" ht="15" customHeight="1">
      <c r="B36" s="332"/>
      <c r="C36" s="333"/>
      <c r="D36" s="331"/>
      <c r="E36" s="334" t="s">
        <v>122</v>
      </c>
      <c r="F36" s="331"/>
      <c r="G36" s="331" t="s">
        <v>1061</v>
      </c>
      <c r="H36" s="331"/>
      <c r="I36" s="331"/>
      <c r="J36" s="331"/>
      <c r="K36" s="329"/>
    </row>
    <row r="37" s="1" customFormat="1" ht="30.75" customHeight="1">
      <c r="B37" s="332"/>
      <c r="C37" s="333"/>
      <c r="D37" s="331"/>
      <c r="E37" s="334" t="s">
        <v>1062</v>
      </c>
      <c r="F37" s="331"/>
      <c r="G37" s="331" t="s">
        <v>1063</v>
      </c>
      <c r="H37" s="331"/>
      <c r="I37" s="331"/>
      <c r="J37" s="331"/>
      <c r="K37" s="329"/>
    </row>
    <row r="38" s="1" customFormat="1" ht="15" customHeight="1">
      <c r="B38" s="332"/>
      <c r="C38" s="333"/>
      <c r="D38" s="331"/>
      <c r="E38" s="334" t="s">
        <v>63</v>
      </c>
      <c r="F38" s="331"/>
      <c r="G38" s="331" t="s">
        <v>1064</v>
      </c>
      <c r="H38" s="331"/>
      <c r="I38" s="331"/>
      <c r="J38" s="331"/>
      <c r="K38" s="329"/>
    </row>
    <row r="39" s="1" customFormat="1" ht="15" customHeight="1">
      <c r="B39" s="332"/>
      <c r="C39" s="333"/>
      <c r="D39" s="331"/>
      <c r="E39" s="334" t="s">
        <v>64</v>
      </c>
      <c r="F39" s="331"/>
      <c r="G39" s="331" t="s">
        <v>1065</v>
      </c>
      <c r="H39" s="331"/>
      <c r="I39" s="331"/>
      <c r="J39" s="331"/>
      <c r="K39" s="329"/>
    </row>
    <row r="40" s="1" customFormat="1" ht="15" customHeight="1">
      <c r="B40" s="332"/>
      <c r="C40" s="333"/>
      <c r="D40" s="331"/>
      <c r="E40" s="334" t="s">
        <v>123</v>
      </c>
      <c r="F40" s="331"/>
      <c r="G40" s="331" t="s">
        <v>1066</v>
      </c>
      <c r="H40" s="331"/>
      <c r="I40" s="331"/>
      <c r="J40" s="331"/>
      <c r="K40" s="329"/>
    </row>
    <row r="41" s="1" customFormat="1" ht="15" customHeight="1">
      <c r="B41" s="332"/>
      <c r="C41" s="333"/>
      <c r="D41" s="331"/>
      <c r="E41" s="334" t="s">
        <v>124</v>
      </c>
      <c r="F41" s="331"/>
      <c r="G41" s="331" t="s">
        <v>1067</v>
      </c>
      <c r="H41" s="331"/>
      <c r="I41" s="331"/>
      <c r="J41" s="331"/>
      <c r="K41" s="329"/>
    </row>
    <row r="42" s="1" customFormat="1" ht="15" customHeight="1">
      <c r="B42" s="332"/>
      <c r="C42" s="333"/>
      <c r="D42" s="331"/>
      <c r="E42" s="334" t="s">
        <v>1068</v>
      </c>
      <c r="F42" s="331"/>
      <c r="G42" s="331" t="s">
        <v>1069</v>
      </c>
      <c r="H42" s="331"/>
      <c r="I42" s="331"/>
      <c r="J42" s="331"/>
      <c r="K42" s="329"/>
    </row>
    <row r="43" s="1" customFormat="1" ht="15" customHeight="1">
      <c r="B43" s="332"/>
      <c r="C43" s="333"/>
      <c r="D43" s="331"/>
      <c r="E43" s="334"/>
      <c r="F43" s="331"/>
      <c r="G43" s="331" t="s">
        <v>1070</v>
      </c>
      <c r="H43" s="331"/>
      <c r="I43" s="331"/>
      <c r="J43" s="331"/>
      <c r="K43" s="329"/>
    </row>
    <row r="44" s="1" customFormat="1" ht="15" customHeight="1">
      <c r="B44" s="332"/>
      <c r="C44" s="333"/>
      <c r="D44" s="331"/>
      <c r="E44" s="334" t="s">
        <v>1071</v>
      </c>
      <c r="F44" s="331"/>
      <c r="G44" s="331" t="s">
        <v>1072</v>
      </c>
      <c r="H44" s="331"/>
      <c r="I44" s="331"/>
      <c r="J44" s="331"/>
      <c r="K44" s="329"/>
    </row>
    <row r="45" s="1" customFormat="1" ht="15" customHeight="1">
      <c r="B45" s="332"/>
      <c r="C45" s="333"/>
      <c r="D45" s="331"/>
      <c r="E45" s="334" t="s">
        <v>126</v>
      </c>
      <c r="F45" s="331"/>
      <c r="G45" s="331" t="s">
        <v>1073</v>
      </c>
      <c r="H45" s="331"/>
      <c r="I45" s="331"/>
      <c r="J45" s="331"/>
      <c r="K45" s="329"/>
    </row>
    <row r="46" s="1" customFormat="1" ht="12.75" customHeight="1">
      <c r="B46" s="332"/>
      <c r="C46" s="333"/>
      <c r="D46" s="331"/>
      <c r="E46" s="331"/>
      <c r="F46" s="331"/>
      <c r="G46" s="331"/>
      <c r="H46" s="331"/>
      <c r="I46" s="331"/>
      <c r="J46" s="331"/>
      <c r="K46" s="329"/>
    </row>
    <row r="47" s="1" customFormat="1" ht="15" customHeight="1">
      <c r="B47" s="332"/>
      <c r="C47" s="333"/>
      <c r="D47" s="331" t="s">
        <v>1074</v>
      </c>
      <c r="E47" s="331"/>
      <c r="F47" s="331"/>
      <c r="G47" s="331"/>
      <c r="H47" s="331"/>
      <c r="I47" s="331"/>
      <c r="J47" s="331"/>
      <c r="K47" s="329"/>
    </row>
    <row r="48" s="1" customFormat="1" ht="15" customHeight="1">
      <c r="B48" s="332"/>
      <c r="C48" s="333"/>
      <c r="D48" s="333"/>
      <c r="E48" s="331" t="s">
        <v>1075</v>
      </c>
      <c r="F48" s="331"/>
      <c r="G48" s="331"/>
      <c r="H48" s="331"/>
      <c r="I48" s="331"/>
      <c r="J48" s="331"/>
      <c r="K48" s="329"/>
    </row>
    <row r="49" s="1" customFormat="1" ht="15" customHeight="1">
      <c r="B49" s="332"/>
      <c r="C49" s="333"/>
      <c r="D49" s="333"/>
      <c r="E49" s="331" t="s">
        <v>1076</v>
      </c>
      <c r="F49" s="331"/>
      <c r="G49" s="331"/>
      <c r="H49" s="331"/>
      <c r="I49" s="331"/>
      <c r="J49" s="331"/>
      <c r="K49" s="329"/>
    </row>
    <row r="50" s="1" customFormat="1" ht="15" customHeight="1">
      <c r="B50" s="332"/>
      <c r="C50" s="333"/>
      <c r="D50" s="333"/>
      <c r="E50" s="331" t="s">
        <v>1077</v>
      </c>
      <c r="F50" s="331"/>
      <c r="G50" s="331"/>
      <c r="H50" s="331"/>
      <c r="I50" s="331"/>
      <c r="J50" s="331"/>
      <c r="K50" s="329"/>
    </row>
    <row r="51" s="1" customFormat="1" ht="15" customHeight="1">
      <c r="B51" s="332"/>
      <c r="C51" s="333"/>
      <c r="D51" s="331" t="s">
        <v>1078</v>
      </c>
      <c r="E51" s="331"/>
      <c r="F51" s="331"/>
      <c r="G51" s="331"/>
      <c r="H51" s="331"/>
      <c r="I51" s="331"/>
      <c r="J51" s="331"/>
      <c r="K51" s="329"/>
    </row>
    <row r="52" s="1" customFormat="1" ht="25.5" customHeight="1">
      <c r="B52" s="327"/>
      <c r="C52" s="328" t="s">
        <v>1079</v>
      </c>
      <c r="D52" s="328"/>
      <c r="E52" s="328"/>
      <c r="F52" s="328"/>
      <c r="G52" s="328"/>
      <c r="H52" s="328"/>
      <c r="I52" s="328"/>
      <c r="J52" s="328"/>
      <c r="K52" s="329"/>
    </row>
    <row r="53" s="1" customFormat="1" ht="5.25" customHeight="1">
      <c r="B53" s="327"/>
      <c r="C53" s="330"/>
      <c r="D53" s="330"/>
      <c r="E53" s="330"/>
      <c r="F53" s="330"/>
      <c r="G53" s="330"/>
      <c r="H53" s="330"/>
      <c r="I53" s="330"/>
      <c r="J53" s="330"/>
      <c r="K53" s="329"/>
    </row>
    <row r="54" s="1" customFormat="1" ht="15" customHeight="1">
      <c r="B54" s="327"/>
      <c r="C54" s="331" t="s">
        <v>1080</v>
      </c>
      <c r="D54" s="331"/>
      <c r="E54" s="331"/>
      <c r="F54" s="331"/>
      <c r="G54" s="331"/>
      <c r="H54" s="331"/>
      <c r="I54" s="331"/>
      <c r="J54" s="331"/>
      <c r="K54" s="329"/>
    </row>
    <row r="55" s="1" customFormat="1" ht="15" customHeight="1">
      <c r="B55" s="327"/>
      <c r="C55" s="331" t="s">
        <v>1081</v>
      </c>
      <c r="D55" s="331"/>
      <c r="E55" s="331"/>
      <c r="F55" s="331"/>
      <c r="G55" s="331"/>
      <c r="H55" s="331"/>
      <c r="I55" s="331"/>
      <c r="J55" s="331"/>
      <c r="K55" s="329"/>
    </row>
    <row r="56" s="1" customFormat="1" ht="12.75" customHeight="1">
      <c r="B56" s="327"/>
      <c r="C56" s="331"/>
      <c r="D56" s="331"/>
      <c r="E56" s="331"/>
      <c r="F56" s="331"/>
      <c r="G56" s="331"/>
      <c r="H56" s="331"/>
      <c r="I56" s="331"/>
      <c r="J56" s="331"/>
      <c r="K56" s="329"/>
    </row>
    <row r="57" s="1" customFormat="1" ht="15" customHeight="1">
      <c r="B57" s="327"/>
      <c r="C57" s="331" t="s">
        <v>1082</v>
      </c>
      <c r="D57" s="331"/>
      <c r="E57" s="331"/>
      <c r="F57" s="331"/>
      <c r="G57" s="331"/>
      <c r="H57" s="331"/>
      <c r="I57" s="331"/>
      <c r="J57" s="331"/>
      <c r="K57" s="329"/>
    </row>
    <row r="58" s="1" customFormat="1" ht="15" customHeight="1">
      <c r="B58" s="327"/>
      <c r="C58" s="333"/>
      <c r="D58" s="331" t="s">
        <v>1083</v>
      </c>
      <c r="E58" s="331"/>
      <c r="F58" s="331"/>
      <c r="G58" s="331"/>
      <c r="H58" s="331"/>
      <c r="I58" s="331"/>
      <c r="J58" s="331"/>
      <c r="K58" s="329"/>
    </row>
    <row r="59" s="1" customFormat="1" ht="15" customHeight="1">
      <c r="B59" s="327"/>
      <c r="C59" s="333"/>
      <c r="D59" s="331" t="s">
        <v>1084</v>
      </c>
      <c r="E59" s="331"/>
      <c r="F59" s="331"/>
      <c r="G59" s="331"/>
      <c r="H59" s="331"/>
      <c r="I59" s="331"/>
      <c r="J59" s="331"/>
      <c r="K59" s="329"/>
    </row>
    <row r="60" s="1" customFormat="1" ht="15" customHeight="1">
      <c r="B60" s="327"/>
      <c r="C60" s="333"/>
      <c r="D60" s="331" t="s">
        <v>1085</v>
      </c>
      <c r="E60" s="331"/>
      <c r="F60" s="331"/>
      <c r="G60" s="331"/>
      <c r="H60" s="331"/>
      <c r="I60" s="331"/>
      <c r="J60" s="331"/>
      <c r="K60" s="329"/>
    </row>
    <row r="61" s="1" customFormat="1" ht="15" customHeight="1">
      <c r="B61" s="327"/>
      <c r="C61" s="333"/>
      <c r="D61" s="331" t="s">
        <v>1086</v>
      </c>
      <c r="E61" s="331"/>
      <c r="F61" s="331"/>
      <c r="G61" s="331"/>
      <c r="H61" s="331"/>
      <c r="I61" s="331"/>
      <c r="J61" s="331"/>
      <c r="K61" s="329"/>
    </row>
    <row r="62" s="1" customFormat="1" ht="15" customHeight="1">
      <c r="B62" s="327"/>
      <c r="C62" s="333"/>
      <c r="D62" s="336" t="s">
        <v>1087</v>
      </c>
      <c r="E62" s="336"/>
      <c r="F62" s="336"/>
      <c r="G62" s="336"/>
      <c r="H62" s="336"/>
      <c r="I62" s="336"/>
      <c r="J62" s="336"/>
      <c r="K62" s="329"/>
    </row>
    <row r="63" s="1" customFormat="1" ht="15" customHeight="1">
      <c r="B63" s="327"/>
      <c r="C63" s="333"/>
      <c r="D63" s="331" t="s">
        <v>1088</v>
      </c>
      <c r="E63" s="331"/>
      <c r="F63" s="331"/>
      <c r="G63" s="331"/>
      <c r="H63" s="331"/>
      <c r="I63" s="331"/>
      <c r="J63" s="331"/>
      <c r="K63" s="329"/>
    </row>
    <row r="64" s="1" customFormat="1" ht="12.75" customHeight="1">
      <c r="B64" s="327"/>
      <c r="C64" s="333"/>
      <c r="D64" s="333"/>
      <c r="E64" s="337"/>
      <c r="F64" s="333"/>
      <c r="G64" s="333"/>
      <c r="H64" s="333"/>
      <c r="I64" s="333"/>
      <c r="J64" s="333"/>
      <c r="K64" s="329"/>
    </row>
    <row r="65" s="1" customFormat="1" ht="15" customHeight="1">
      <c r="B65" s="327"/>
      <c r="C65" s="333"/>
      <c r="D65" s="331" t="s">
        <v>1089</v>
      </c>
      <c r="E65" s="331"/>
      <c r="F65" s="331"/>
      <c r="G65" s="331"/>
      <c r="H65" s="331"/>
      <c r="I65" s="331"/>
      <c r="J65" s="331"/>
      <c r="K65" s="329"/>
    </row>
    <row r="66" s="1" customFormat="1" ht="15" customHeight="1">
      <c r="B66" s="327"/>
      <c r="C66" s="333"/>
      <c r="D66" s="336" t="s">
        <v>1090</v>
      </c>
      <c r="E66" s="336"/>
      <c r="F66" s="336"/>
      <c r="G66" s="336"/>
      <c r="H66" s="336"/>
      <c r="I66" s="336"/>
      <c r="J66" s="336"/>
      <c r="K66" s="329"/>
    </row>
    <row r="67" s="1" customFormat="1" ht="15" customHeight="1">
      <c r="B67" s="327"/>
      <c r="C67" s="333"/>
      <c r="D67" s="331" t="s">
        <v>1091</v>
      </c>
      <c r="E67" s="331"/>
      <c r="F67" s="331"/>
      <c r="G67" s="331"/>
      <c r="H67" s="331"/>
      <c r="I67" s="331"/>
      <c r="J67" s="331"/>
      <c r="K67" s="329"/>
    </row>
    <row r="68" s="1" customFormat="1" ht="15" customHeight="1">
      <c r="B68" s="327"/>
      <c r="C68" s="333"/>
      <c r="D68" s="331" t="s">
        <v>1092</v>
      </c>
      <c r="E68" s="331"/>
      <c r="F68" s="331"/>
      <c r="G68" s="331"/>
      <c r="H68" s="331"/>
      <c r="I68" s="331"/>
      <c r="J68" s="331"/>
      <c r="K68" s="329"/>
    </row>
    <row r="69" s="1" customFormat="1" ht="15" customHeight="1">
      <c r="B69" s="327"/>
      <c r="C69" s="333"/>
      <c r="D69" s="331" t="s">
        <v>1093</v>
      </c>
      <c r="E69" s="331"/>
      <c r="F69" s="331"/>
      <c r="G69" s="331"/>
      <c r="H69" s="331"/>
      <c r="I69" s="331"/>
      <c r="J69" s="331"/>
      <c r="K69" s="329"/>
    </row>
    <row r="70" s="1" customFormat="1" ht="15" customHeight="1">
      <c r="B70" s="327"/>
      <c r="C70" s="333"/>
      <c r="D70" s="331" t="s">
        <v>1094</v>
      </c>
      <c r="E70" s="331"/>
      <c r="F70" s="331"/>
      <c r="G70" s="331"/>
      <c r="H70" s="331"/>
      <c r="I70" s="331"/>
      <c r="J70" s="331"/>
      <c r="K70" s="329"/>
    </row>
    <row r="71" s="1" customFormat="1" ht="12.75" customHeight="1">
      <c r="B71" s="338"/>
      <c r="C71" s="339"/>
      <c r="D71" s="339"/>
      <c r="E71" s="339"/>
      <c r="F71" s="339"/>
      <c r="G71" s="339"/>
      <c r="H71" s="339"/>
      <c r="I71" s="339"/>
      <c r="J71" s="339"/>
      <c r="K71" s="340"/>
    </row>
    <row r="72" s="1" customFormat="1" ht="18.75" customHeight="1">
      <c r="B72" s="341"/>
      <c r="C72" s="341"/>
      <c r="D72" s="341"/>
      <c r="E72" s="341"/>
      <c r="F72" s="341"/>
      <c r="G72" s="341"/>
      <c r="H72" s="341"/>
      <c r="I72" s="341"/>
      <c r="J72" s="341"/>
      <c r="K72" s="342"/>
    </row>
    <row r="73" s="1" customFormat="1" ht="18.75" customHeight="1">
      <c r="B73" s="342"/>
      <c r="C73" s="342"/>
      <c r="D73" s="342"/>
      <c r="E73" s="342"/>
      <c r="F73" s="342"/>
      <c r="G73" s="342"/>
      <c r="H73" s="342"/>
      <c r="I73" s="342"/>
      <c r="J73" s="342"/>
      <c r="K73" s="342"/>
    </row>
    <row r="74" s="1" customFormat="1" ht="7.5" customHeight="1">
      <c r="B74" s="343"/>
      <c r="C74" s="344"/>
      <c r="D74" s="344"/>
      <c r="E74" s="344"/>
      <c r="F74" s="344"/>
      <c r="G74" s="344"/>
      <c r="H74" s="344"/>
      <c r="I74" s="344"/>
      <c r="J74" s="344"/>
      <c r="K74" s="345"/>
    </row>
    <row r="75" s="1" customFormat="1" ht="45" customHeight="1">
      <c r="B75" s="346"/>
      <c r="C75" s="347" t="s">
        <v>1095</v>
      </c>
      <c r="D75" s="347"/>
      <c r="E75" s="347"/>
      <c r="F75" s="347"/>
      <c r="G75" s="347"/>
      <c r="H75" s="347"/>
      <c r="I75" s="347"/>
      <c r="J75" s="347"/>
      <c r="K75" s="348"/>
    </row>
    <row r="76" s="1" customFormat="1" ht="17.25" customHeight="1">
      <c r="B76" s="346"/>
      <c r="C76" s="349" t="s">
        <v>1096</v>
      </c>
      <c r="D76" s="349"/>
      <c r="E76" s="349"/>
      <c r="F76" s="349" t="s">
        <v>1097</v>
      </c>
      <c r="G76" s="350"/>
      <c r="H76" s="349" t="s">
        <v>64</v>
      </c>
      <c r="I76" s="349" t="s">
        <v>67</v>
      </c>
      <c r="J76" s="349" t="s">
        <v>1098</v>
      </c>
      <c r="K76" s="348"/>
    </row>
    <row r="77" s="1" customFormat="1" ht="17.25" customHeight="1">
      <c r="B77" s="346"/>
      <c r="C77" s="351" t="s">
        <v>1099</v>
      </c>
      <c r="D77" s="351"/>
      <c r="E77" s="351"/>
      <c r="F77" s="352" t="s">
        <v>1100</v>
      </c>
      <c r="G77" s="353"/>
      <c r="H77" s="351"/>
      <c r="I77" s="351"/>
      <c r="J77" s="351" t="s">
        <v>1101</v>
      </c>
      <c r="K77" s="348"/>
    </row>
    <row r="78" s="1" customFormat="1" ht="5.25" customHeight="1">
      <c r="B78" s="346"/>
      <c r="C78" s="354"/>
      <c r="D78" s="354"/>
      <c r="E78" s="354"/>
      <c r="F78" s="354"/>
      <c r="G78" s="355"/>
      <c r="H78" s="354"/>
      <c r="I78" s="354"/>
      <c r="J78" s="354"/>
      <c r="K78" s="348"/>
    </row>
    <row r="79" s="1" customFormat="1" ht="15" customHeight="1">
      <c r="B79" s="346"/>
      <c r="C79" s="334" t="s">
        <v>63</v>
      </c>
      <c r="D79" s="356"/>
      <c r="E79" s="356"/>
      <c r="F79" s="357" t="s">
        <v>1102</v>
      </c>
      <c r="G79" s="358"/>
      <c r="H79" s="334" t="s">
        <v>1103</v>
      </c>
      <c r="I79" s="334" t="s">
        <v>1104</v>
      </c>
      <c r="J79" s="334">
        <v>20</v>
      </c>
      <c r="K79" s="348"/>
    </row>
    <row r="80" s="1" customFormat="1" ht="15" customHeight="1">
      <c r="B80" s="346"/>
      <c r="C80" s="334" t="s">
        <v>1105</v>
      </c>
      <c r="D80" s="334"/>
      <c r="E80" s="334"/>
      <c r="F80" s="357" t="s">
        <v>1102</v>
      </c>
      <c r="G80" s="358"/>
      <c r="H80" s="334" t="s">
        <v>1106</v>
      </c>
      <c r="I80" s="334" t="s">
        <v>1104</v>
      </c>
      <c r="J80" s="334">
        <v>120</v>
      </c>
      <c r="K80" s="348"/>
    </row>
    <row r="81" s="1" customFormat="1" ht="15" customHeight="1">
      <c r="B81" s="359"/>
      <c r="C81" s="334" t="s">
        <v>1107</v>
      </c>
      <c r="D81" s="334"/>
      <c r="E81" s="334"/>
      <c r="F81" s="357" t="s">
        <v>1108</v>
      </c>
      <c r="G81" s="358"/>
      <c r="H81" s="334" t="s">
        <v>1109</v>
      </c>
      <c r="I81" s="334" t="s">
        <v>1104</v>
      </c>
      <c r="J81" s="334">
        <v>50</v>
      </c>
      <c r="K81" s="348"/>
    </row>
    <row r="82" s="1" customFormat="1" ht="15" customHeight="1">
      <c r="B82" s="359"/>
      <c r="C82" s="334" t="s">
        <v>1110</v>
      </c>
      <c r="D82" s="334"/>
      <c r="E82" s="334"/>
      <c r="F82" s="357" t="s">
        <v>1102</v>
      </c>
      <c r="G82" s="358"/>
      <c r="H82" s="334" t="s">
        <v>1111</v>
      </c>
      <c r="I82" s="334" t="s">
        <v>1112</v>
      </c>
      <c r="J82" s="334"/>
      <c r="K82" s="348"/>
    </row>
    <row r="83" s="1" customFormat="1" ht="15" customHeight="1">
      <c r="B83" s="359"/>
      <c r="C83" s="360" t="s">
        <v>1113</v>
      </c>
      <c r="D83" s="360"/>
      <c r="E83" s="360"/>
      <c r="F83" s="361" t="s">
        <v>1108</v>
      </c>
      <c r="G83" s="360"/>
      <c r="H83" s="360" t="s">
        <v>1114</v>
      </c>
      <c r="I83" s="360" t="s">
        <v>1104</v>
      </c>
      <c r="J83" s="360">
        <v>15</v>
      </c>
      <c r="K83" s="348"/>
    </row>
    <row r="84" s="1" customFormat="1" ht="15" customHeight="1">
      <c r="B84" s="359"/>
      <c r="C84" s="360" t="s">
        <v>1115</v>
      </c>
      <c r="D84" s="360"/>
      <c r="E84" s="360"/>
      <c r="F84" s="361" t="s">
        <v>1108</v>
      </c>
      <c r="G84" s="360"/>
      <c r="H84" s="360" t="s">
        <v>1116</v>
      </c>
      <c r="I84" s="360" t="s">
        <v>1104</v>
      </c>
      <c r="J84" s="360">
        <v>15</v>
      </c>
      <c r="K84" s="348"/>
    </row>
    <row r="85" s="1" customFormat="1" ht="15" customHeight="1">
      <c r="B85" s="359"/>
      <c r="C85" s="360" t="s">
        <v>1117</v>
      </c>
      <c r="D85" s="360"/>
      <c r="E85" s="360"/>
      <c r="F85" s="361" t="s">
        <v>1108</v>
      </c>
      <c r="G85" s="360"/>
      <c r="H85" s="360" t="s">
        <v>1118</v>
      </c>
      <c r="I85" s="360" t="s">
        <v>1104</v>
      </c>
      <c r="J85" s="360">
        <v>20</v>
      </c>
      <c r="K85" s="348"/>
    </row>
    <row r="86" s="1" customFormat="1" ht="15" customHeight="1">
      <c r="B86" s="359"/>
      <c r="C86" s="360" t="s">
        <v>1119</v>
      </c>
      <c r="D86" s="360"/>
      <c r="E86" s="360"/>
      <c r="F86" s="361" t="s">
        <v>1108</v>
      </c>
      <c r="G86" s="360"/>
      <c r="H86" s="360" t="s">
        <v>1120</v>
      </c>
      <c r="I86" s="360" t="s">
        <v>1104</v>
      </c>
      <c r="J86" s="360">
        <v>20</v>
      </c>
      <c r="K86" s="348"/>
    </row>
    <row r="87" s="1" customFormat="1" ht="15" customHeight="1">
      <c r="B87" s="359"/>
      <c r="C87" s="334" t="s">
        <v>1121</v>
      </c>
      <c r="D87" s="334"/>
      <c r="E87" s="334"/>
      <c r="F87" s="357" t="s">
        <v>1108</v>
      </c>
      <c r="G87" s="358"/>
      <c r="H87" s="334" t="s">
        <v>1122</v>
      </c>
      <c r="I87" s="334" t="s">
        <v>1104</v>
      </c>
      <c r="J87" s="334">
        <v>50</v>
      </c>
      <c r="K87" s="348"/>
    </row>
    <row r="88" s="1" customFormat="1" ht="15" customHeight="1">
      <c r="B88" s="359"/>
      <c r="C88" s="334" t="s">
        <v>1123</v>
      </c>
      <c r="D88" s="334"/>
      <c r="E88" s="334"/>
      <c r="F88" s="357" t="s">
        <v>1108</v>
      </c>
      <c r="G88" s="358"/>
      <c r="H88" s="334" t="s">
        <v>1124</v>
      </c>
      <c r="I88" s="334" t="s">
        <v>1104</v>
      </c>
      <c r="J88" s="334">
        <v>20</v>
      </c>
      <c r="K88" s="348"/>
    </row>
    <row r="89" s="1" customFormat="1" ht="15" customHeight="1">
      <c r="B89" s="359"/>
      <c r="C89" s="334" t="s">
        <v>1125</v>
      </c>
      <c r="D89" s="334"/>
      <c r="E89" s="334"/>
      <c r="F89" s="357" t="s">
        <v>1108</v>
      </c>
      <c r="G89" s="358"/>
      <c r="H89" s="334" t="s">
        <v>1126</v>
      </c>
      <c r="I89" s="334" t="s">
        <v>1104</v>
      </c>
      <c r="J89" s="334">
        <v>20</v>
      </c>
      <c r="K89" s="348"/>
    </row>
    <row r="90" s="1" customFormat="1" ht="15" customHeight="1">
      <c r="B90" s="359"/>
      <c r="C90" s="334" t="s">
        <v>1127</v>
      </c>
      <c r="D90" s="334"/>
      <c r="E90" s="334"/>
      <c r="F90" s="357" t="s">
        <v>1108</v>
      </c>
      <c r="G90" s="358"/>
      <c r="H90" s="334" t="s">
        <v>1128</v>
      </c>
      <c r="I90" s="334" t="s">
        <v>1104</v>
      </c>
      <c r="J90" s="334">
        <v>50</v>
      </c>
      <c r="K90" s="348"/>
    </row>
    <row r="91" s="1" customFormat="1" ht="15" customHeight="1">
      <c r="B91" s="359"/>
      <c r="C91" s="334" t="s">
        <v>1129</v>
      </c>
      <c r="D91" s="334"/>
      <c r="E91" s="334"/>
      <c r="F91" s="357" t="s">
        <v>1108</v>
      </c>
      <c r="G91" s="358"/>
      <c r="H91" s="334" t="s">
        <v>1129</v>
      </c>
      <c r="I91" s="334" t="s">
        <v>1104</v>
      </c>
      <c r="J91" s="334">
        <v>50</v>
      </c>
      <c r="K91" s="348"/>
    </row>
    <row r="92" s="1" customFormat="1" ht="15" customHeight="1">
      <c r="B92" s="359"/>
      <c r="C92" s="334" t="s">
        <v>1130</v>
      </c>
      <c r="D92" s="334"/>
      <c r="E92" s="334"/>
      <c r="F92" s="357" t="s">
        <v>1108</v>
      </c>
      <c r="G92" s="358"/>
      <c r="H92" s="334" t="s">
        <v>1131</v>
      </c>
      <c r="I92" s="334" t="s">
        <v>1104</v>
      </c>
      <c r="J92" s="334">
        <v>255</v>
      </c>
      <c r="K92" s="348"/>
    </row>
    <row r="93" s="1" customFormat="1" ht="15" customHeight="1">
      <c r="B93" s="359"/>
      <c r="C93" s="334" t="s">
        <v>1132</v>
      </c>
      <c r="D93" s="334"/>
      <c r="E93" s="334"/>
      <c r="F93" s="357" t="s">
        <v>1102</v>
      </c>
      <c r="G93" s="358"/>
      <c r="H93" s="334" t="s">
        <v>1133</v>
      </c>
      <c r="I93" s="334" t="s">
        <v>1134</v>
      </c>
      <c r="J93" s="334"/>
      <c r="K93" s="348"/>
    </row>
    <row r="94" s="1" customFormat="1" ht="15" customHeight="1">
      <c r="B94" s="359"/>
      <c r="C94" s="334" t="s">
        <v>1135</v>
      </c>
      <c r="D94" s="334"/>
      <c r="E94" s="334"/>
      <c r="F94" s="357" t="s">
        <v>1102</v>
      </c>
      <c r="G94" s="358"/>
      <c r="H94" s="334" t="s">
        <v>1136</v>
      </c>
      <c r="I94" s="334" t="s">
        <v>1137</v>
      </c>
      <c r="J94" s="334"/>
      <c r="K94" s="348"/>
    </row>
    <row r="95" s="1" customFormat="1" ht="15" customHeight="1">
      <c r="B95" s="359"/>
      <c r="C95" s="334" t="s">
        <v>1138</v>
      </c>
      <c r="D95" s="334"/>
      <c r="E95" s="334"/>
      <c r="F95" s="357" t="s">
        <v>1102</v>
      </c>
      <c r="G95" s="358"/>
      <c r="H95" s="334" t="s">
        <v>1138</v>
      </c>
      <c r="I95" s="334" t="s">
        <v>1137</v>
      </c>
      <c r="J95" s="334"/>
      <c r="K95" s="348"/>
    </row>
    <row r="96" s="1" customFormat="1" ht="15" customHeight="1">
      <c r="B96" s="359"/>
      <c r="C96" s="334" t="s">
        <v>48</v>
      </c>
      <c r="D96" s="334"/>
      <c r="E96" s="334"/>
      <c r="F96" s="357" t="s">
        <v>1102</v>
      </c>
      <c r="G96" s="358"/>
      <c r="H96" s="334" t="s">
        <v>1139</v>
      </c>
      <c r="I96" s="334" t="s">
        <v>1137</v>
      </c>
      <c r="J96" s="334"/>
      <c r="K96" s="348"/>
    </row>
    <row r="97" s="1" customFormat="1" ht="15" customHeight="1">
      <c r="B97" s="359"/>
      <c r="C97" s="334" t="s">
        <v>58</v>
      </c>
      <c r="D97" s="334"/>
      <c r="E97" s="334"/>
      <c r="F97" s="357" t="s">
        <v>1102</v>
      </c>
      <c r="G97" s="358"/>
      <c r="H97" s="334" t="s">
        <v>1140</v>
      </c>
      <c r="I97" s="334" t="s">
        <v>1137</v>
      </c>
      <c r="J97" s="334"/>
      <c r="K97" s="348"/>
    </row>
    <row r="98" s="1" customFormat="1" ht="15" customHeight="1">
      <c r="B98" s="362"/>
      <c r="C98" s="363"/>
      <c r="D98" s="363"/>
      <c r="E98" s="363"/>
      <c r="F98" s="363"/>
      <c r="G98" s="363"/>
      <c r="H98" s="363"/>
      <c r="I98" s="363"/>
      <c r="J98" s="363"/>
      <c r="K98" s="364"/>
    </row>
    <row r="99" s="1" customFormat="1" ht="18.75" customHeight="1">
      <c r="B99" s="365"/>
      <c r="C99" s="366"/>
      <c r="D99" s="366"/>
      <c r="E99" s="366"/>
      <c r="F99" s="366"/>
      <c r="G99" s="366"/>
      <c r="H99" s="366"/>
      <c r="I99" s="366"/>
      <c r="J99" s="366"/>
      <c r="K99" s="365"/>
    </row>
    <row r="100" s="1" customFormat="1" ht="18.75" customHeight="1">
      <c r="B100" s="342"/>
      <c r="C100" s="342"/>
      <c r="D100" s="342"/>
      <c r="E100" s="342"/>
      <c r="F100" s="342"/>
      <c r="G100" s="342"/>
      <c r="H100" s="342"/>
      <c r="I100" s="342"/>
      <c r="J100" s="342"/>
      <c r="K100" s="342"/>
    </row>
    <row r="101" s="1" customFormat="1" ht="7.5" customHeight="1">
      <c r="B101" s="343"/>
      <c r="C101" s="344"/>
      <c r="D101" s="344"/>
      <c r="E101" s="344"/>
      <c r="F101" s="344"/>
      <c r="G101" s="344"/>
      <c r="H101" s="344"/>
      <c r="I101" s="344"/>
      <c r="J101" s="344"/>
      <c r="K101" s="345"/>
    </row>
    <row r="102" s="1" customFormat="1" ht="45" customHeight="1">
      <c r="B102" s="346"/>
      <c r="C102" s="347" t="s">
        <v>1141</v>
      </c>
      <c r="D102" s="347"/>
      <c r="E102" s="347"/>
      <c r="F102" s="347"/>
      <c r="G102" s="347"/>
      <c r="H102" s="347"/>
      <c r="I102" s="347"/>
      <c r="J102" s="347"/>
      <c r="K102" s="348"/>
    </row>
    <row r="103" s="1" customFormat="1" ht="17.25" customHeight="1">
      <c r="B103" s="346"/>
      <c r="C103" s="349" t="s">
        <v>1096</v>
      </c>
      <c r="D103" s="349"/>
      <c r="E103" s="349"/>
      <c r="F103" s="349" t="s">
        <v>1097</v>
      </c>
      <c r="G103" s="350"/>
      <c r="H103" s="349" t="s">
        <v>64</v>
      </c>
      <c r="I103" s="349" t="s">
        <v>67</v>
      </c>
      <c r="J103" s="349" t="s">
        <v>1098</v>
      </c>
      <c r="K103" s="348"/>
    </row>
    <row r="104" s="1" customFormat="1" ht="17.25" customHeight="1">
      <c r="B104" s="346"/>
      <c r="C104" s="351" t="s">
        <v>1099</v>
      </c>
      <c r="D104" s="351"/>
      <c r="E104" s="351"/>
      <c r="F104" s="352" t="s">
        <v>1100</v>
      </c>
      <c r="G104" s="353"/>
      <c r="H104" s="351"/>
      <c r="I104" s="351"/>
      <c r="J104" s="351" t="s">
        <v>1101</v>
      </c>
      <c r="K104" s="348"/>
    </row>
    <row r="105" s="1" customFormat="1" ht="5.25" customHeight="1">
      <c r="B105" s="346"/>
      <c r="C105" s="349"/>
      <c r="D105" s="349"/>
      <c r="E105" s="349"/>
      <c r="F105" s="349"/>
      <c r="G105" s="367"/>
      <c r="H105" s="349"/>
      <c r="I105" s="349"/>
      <c r="J105" s="349"/>
      <c r="K105" s="348"/>
    </row>
    <row r="106" s="1" customFormat="1" ht="15" customHeight="1">
      <c r="B106" s="346"/>
      <c r="C106" s="334" t="s">
        <v>63</v>
      </c>
      <c r="D106" s="356"/>
      <c r="E106" s="356"/>
      <c r="F106" s="357" t="s">
        <v>1102</v>
      </c>
      <c r="G106" s="334"/>
      <c r="H106" s="334" t="s">
        <v>1142</v>
      </c>
      <c r="I106" s="334" t="s">
        <v>1104</v>
      </c>
      <c r="J106" s="334">
        <v>20</v>
      </c>
      <c r="K106" s="348"/>
    </row>
    <row r="107" s="1" customFormat="1" ht="15" customHeight="1">
      <c r="B107" s="346"/>
      <c r="C107" s="334" t="s">
        <v>1105</v>
      </c>
      <c r="D107" s="334"/>
      <c r="E107" s="334"/>
      <c r="F107" s="357" t="s">
        <v>1102</v>
      </c>
      <c r="G107" s="334"/>
      <c r="H107" s="334" t="s">
        <v>1142</v>
      </c>
      <c r="I107" s="334" t="s">
        <v>1104</v>
      </c>
      <c r="J107" s="334">
        <v>120</v>
      </c>
      <c r="K107" s="348"/>
    </row>
    <row r="108" s="1" customFormat="1" ht="15" customHeight="1">
      <c r="B108" s="359"/>
      <c r="C108" s="334" t="s">
        <v>1107</v>
      </c>
      <c r="D108" s="334"/>
      <c r="E108" s="334"/>
      <c r="F108" s="357" t="s">
        <v>1108</v>
      </c>
      <c r="G108" s="334"/>
      <c r="H108" s="334" t="s">
        <v>1142</v>
      </c>
      <c r="I108" s="334" t="s">
        <v>1104</v>
      </c>
      <c r="J108" s="334">
        <v>50</v>
      </c>
      <c r="K108" s="348"/>
    </row>
    <row r="109" s="1" customFormat="1" ht="15" customHeight="1">
      <c r="B109" s="359"/>
      <c r="C109" s="334" t="s">
        <v>1110</v>
      </c>
      <c r="D109" s="334"/>
      <c r="E109" s="334"/>
      <c r="F109" s="357" t="s">
        <v>1102</v>
      </c>
      <c r="G109" s="334"/>
      <c r="H109" s="334" t="s">
        <v>1142</v>
      </c>
      <c r="I109" s="334" t="s">
        <v>1112</v>
      </c>
      <c r="J109" s="334"/>
      <c r="K109" s="348"/>
    </row>
    <row r="110" s="1" customFormat="1" ht="15" customHeight="1">
      <c r="B110" s="359"/>
      <c r="C110" s="334" t="s">
        <v>1121</v>
      </c>
      <c r="D110" s="334"/>
      <c r="E110" s="334"/>
      <c r="F110" s="357" t="s">
        <v>1108</v>
      </c>
      <c r="G110" s="334"/>
      <c r="H110" s="334" t="s">
        <v>1142</v>
      </c>
      <c r="I110" s="334" t="s">
        <v>1104</v>
      </c>
      <c r="J110" s="334">
        <v>50</v>
      </c>
      <c r="K110" s="348"/>
    </row>
    <row r="111" s="1" customFormat="1" ht="15" customHeight="1">
      <c r="B111" s="359"/>
      <c r="C111" s="334" t="s">
        <v>1129</v>
      </c>
      <c r="D111" s="334"/>
      <c r="E111" s="334"/>
      <c r="F111" s="357" t="s">
        <v>1108</v>
      </c>
      <c r="G111" s="334"/>
      <c r="H111" s="334" t="s">
        <v>1142</v>
      </c>
      <c r="I111" s="334" t="s">
        <v>1104</v>
      </c>
      <c r="J111" s="334">
        <v>50</v>
      </c>
      <c r="K111" s="348"/>
    </row>
    <row r="112" s="1" customFormat="1" ht="15" customHeight="1">
      <c r="B112" s="359"/>
      <c r="C112" s="334" t="s">
        <v>1127</v>
      </c>
      <c r="D112" s="334"/>
      <c r="E112" s="334"/>
      <c r="F112" s="357" t="s">
        <v>1108</v>
      </c>
      <c r="G112" s="334"/>
      <c r="H112" s="334" t="s">
        <v>1142</v>
      </c>
      <c r="I112" s="334" t="s">
        <v>1104</v>
      </c>
      <c r="J112" s="334">
        <v>50</v>
      </c>
      <c r="K112" s="348"/>
    </row>
    <row r="113" s="1" customFormat="1" ht="15" customHeight="1">
      <c r="B113" s="359"/>
      <c r="C113" s="334" t="s">
        <v>63</v>
      </c>
      <c r="D113" s="334"/>
      <c r="E113" s="334"/>
      <c r="F113" s="357" t="s">
        <v>1102</v>
      </c>
      <c r="G113" s="334"/>
      <c r="H113" s="334" t="s">
        <v>1143</v>
      </c>
      <c r="I113" s="334" t="s">
        <v>1104</v>
      </c>
      <c r="J113" s="334">
        <v>20</v>
      </c>
      <c r="K113" s="348"/>
    </row>
    <row r="114" s="1" customFormat="1" ht="15" customHeight="1">
      <c r="B114" s="359"/>
      <c r="C114" s="334" t="s">
        <v>1144</v>
      </c>
      <c r="D114" s="334"/>
      <c r="E114" s="334"/>
      <c r="F114" s="357" t="s">
        <v>1102</v>
      </c>
      <c r="G114" s="334"/>
      <c r="H114" s="334" t="s">
        <v>1145</v>
      </c>
      <c r="I114" s="334" t="s">
        <v>1104</v>
      </c>
      <c r="J114" s="334">
        <v>120</v>
      </c>
      <c r="K114" s="348"/>
    </row>
    <row r="115" s="1" customFormat="1" ht="15" customHeight="1">
      <c r="B115" s="359"/>
      <c r="C115" s="334" t="s">
        <v>48</v>
      </c>
      <c r="D115" s="334"/>
      <c r="E115" s="334"/>
      <c r="F115" s="357" t="s">
        <v>1102</v>
      </c>
      <c r="G115" s="334"/>
      <c r="H115" s="334" t="s">
        <v>1146</v>
      </c>
      <c r="I115" s="334" t="s">
        <v>1137</v>
      </c>
      <c r="J115" s="334"/>
      <c r="K115" s="348"/>
    </row>
    <row r="116" s="1" customFormat="1" ht="15" customHeight="1">
      <c r="B116" s="359"/>
      <c r="C116" s="334" t="s">
        <v>58</v>
      </c>
      <c r="D116" s="334"/>
      <c r="E116" s="334"/>
      <c r="F116" s="357" t="s">
        <v>1102</v>
      </c>
      <c r="G116" s="334"/>
      <c r="H116" s="334" t="s">
        <v>1147</v>
      </c>
      <c r="I116" s="334" t="s">
        <v>1137</v>
      </c>
      <c r="J116" s="334"/>
      <c r="K116" s="348"/>
    </row>
    <row r="117" s="1" customFormat="1" ht="15" customHeight="1">
      <c r="B117" s="359"/>
      <c r="C117" s="334" t="s">
        <v>67</v>
      </c>
      <c r="D117" s="334"/>
      <c r="E117" s="334"/>
      <c r="F117" s="357" t="s">
        <v>1102</v>
      </c>
      <c r="G117" s="334"/>
      <c r="H117" s="334" t="s">
        <v>1148</v>
      </c>
      <c r="I117" s="334" t="s">
        <v>1149</v>
      </c>
      <c r="J117" s="334"/>
      <c r="K117" s="348"/>
    </row>
    <row r="118" s="1" customFormat="1" ht="15" customHeight="1">
      <c r="B118" s="362"/>
      <c r="C118" s="368"/>
      <c r="D118" s="368"/>
      <c r="E118" s="368"/>
      <c r="F118" s="368"/>
      <c r="G118" s="368"/>
      <c r="H118" s="368"/>
      <c r="I118" s="368"/>
      <c r="J118" s="368"/>
      <c r="K118" s="364"/>
    </row>
    <row r="119" s="1" customFormat="1" ht="18.75" customHeight="1">
      <c r="B119" s="369"/>
      <c r="C119" s="370"/>
      <c r="D119" s="370"/>
      <c r="E119" s="370"/>
      <c r="F119" s="371"/>
      <c r="G119" s="370"/>
      <c r="H119" s="370"/>
      <c r="I119" s="370"/>
      <c r="J119" s="370"/>
      <c r="K119" s="369"/>
    </row>
    <row r="120" s="1" customFormat="1" ht="18.75" customHeight="1">
      <c r="B120" s="342"/>
      <c r="C120" s="342"/>
      <c r="D120" s="342"/>
      <c r="E120" s="342"/>
      <c r="F120" s="342"/>
      <c r="G120" s="342"/>
      <c r="H120" s="342"/>
      <c r="I120" s="342"/>
      <c r="J120" s="342"/>
      <c r="K120" s="342"/>
    </row>
    <row r="121" s="1" customFormat="1" ht="7.5" customHeight="1">
      <c r="B121" s="372"/>
      <c r="C121" s="373"/>
      <c r="D121" s="373"/>
      <c r="E121" s="373"/>
      <c r="F121" s="373"/>
      <c r="G121" s="373"/>
      <c r="H121" s="373"/>
      <c r="I121" s="373"/>
      <c r="J121" s="373"/>
      <c r="K121" s="374"/>
    </row>
    <row r="122" s="1" customFormat="1" ht="45" customHeight="1">
      <c r="B122" s="375"/>
      <c r="C122" s="325" t="s">
        <v>1150</v>
      </c>
      <c r="D122" s="325"/>
      <c r="E122" s="325"/>
      <c r="F122" s="325"/>
      <c r="G122" s="325"/>
      <c r="H122" s="325"/>
      <c r="I122" s="325"/>
      <c r="J122" s="325"/>
      <c r="K122" s="376"/>
    </row>
    <row r="123" s="1" customFormat="1" ht="17.25" customHeight="1">
      <c r="B123" s="377"/>
      <c r="C123" s="349" t="s">
        <v>1096</v>
      </c>
      <c r="D123" s="349"/>
      <c r="E123" s="349"/>
      <c r="F123" s="349" t="s">
        <v>1097</v>
      </c>
      <c r="G123" s="350"/>
      <c r="H123" s="349" t="s">
        <v>64</v>
      </c>
      <c r="I123" s="349" t="s">
        <v>67</v>
      </c>
      <c r="J123" s="349" t="s">
        <v>1098</v>
      </c>
      <c r="K123" s="378"/>
    </row>
    <row r="124" s="1" customFormat="1" ht="17.25" customHeight="1">
      <c r="B124" s="377"/>
      <c r="C124" s="351" t="s">
        <v>1099</v>
      </c>
      <c r="D124" s="351"/>
      <c r="E124" s="351"/>
      <c r="F124" s="352" t="s">
        <v>1100</v>
      </c>
      <c r="G124" s="353"/>
      <c r="H124" s="351"/>
      <c r="I124" s="351"/>
      <c r="J124" s="351" t="s">
        <v>1101</v>
      </c>
      <c r="K124" s="378"/>
    </row>
    <row r="125" s="1" customFormat="1" ht="5.25" customHeight="1">
      <c r="B125" s="379"/>
      <c r="C125" s="354"/>
      <c r="D125" s="354"/>
      <c r="E125" s="354"/>
      <c r="F125" s="354"/>
      <c r="G125" s="380"/>
      <c r="H125" s="354"/>
      <c r="I125" s="354"/>
      <c r="J125" s="354"/>
      <c r="K125" s="381"/>
    </row>
    <row r="126" s="1" customFormat="1" ht="15" customHeight="1">
      <c r="B126" s="379"/>
      <c r="C126" s="334" t="s">
        <v>1105</v>
      </c>
      <c r="D126" s="356"/>
      <c r="E126" s="356"/>
      <c r="F126" s="357" t="s">
        <v>1102</v>
      </c>
      <c r="G126" s="334"/>
      <c r="H126" s="334" t="s">
        <v>1142</v>
      </c>
      <c r="I126" s="334" t="s">
        <v>1104</v>
      </c>
      <c r="J126" s="334">
        <v>120</v>
      </c>
      <c r="K126" s="382"/>
    </row>
    <row r="127" s="1" customFormat="1" ht="15" customHeight="1">
      <c r="B127" s="379"/>
      <c r="C127" s="334" t="s">
        <v>1151</v>
      </c>
      <c r="D127" s="334"/>
      <c r="E127" s="334"/>
      <c r="F127" s="357" t="s">
        <v>1102</v>
      </c>
      <c r="G127" s="334"/>
      <c r="H127" s="334" t="s">
        <v>1152</v>
      </c>
      <c r="I127" s="334" t="s">
        <v>1104</v>
      </c>
      <c r="J127" s="334" t="s">
        <v>1153</v>
      </c>
      <c r="K127" s="382"/>
    </row>
    <row r="128" s="1" customFormat="1" ht="15" customHeight="1">
      <c r="B128" s="379"/>
      <c r="C128" s="334" t="s">
        <v>99</v>
      </c>
      <c r="D128" s="334"/>
      <c r="E128" s="334"/>
      <c r="F128" s="357" t="s">
        <v>1102</v>
      </c>
      <c r="G128" s="334"/>
      <c r="H128" s="334" t="s">
        <v>1154</v>
      </c>
      <c r="I128" s="334" t="s">
        <v>1104</v>
      </c>
      <c r="J128" s="334" t="s">
        <v>1153</v>
      </c>
      <c r="K128" s="382"/>
    </row>
    <row r="129" s="1" customFormat="1" ht="15" customHeight="1">
      <c r="B129" s="379"/>
      <c r="C129" s="334" t="s">
        <v>1113</v>
      </c>
      <c r="D129" s="334"/>
      <c r="E129" s="334"/>
      <c r="F129" s="357" t="s">
        <v>1108</v>
      </c>
      <c r="G129" s="334"/>
      <c r="H129" s="334" t="s">
        <v>1114</v>
      </c>
      <c r="I129" s="334" t="s">
        <v>1104</v>
      </c>
      <c r="J129" s="334">
        <v>15</v>
      </c>
      <c r="K129" s="382"/>
    </row>
    <row r="130" s="1" customFormat="1" ht="15" customHeight="1">
      <c r="B130" s="379"/>
      <c r="C130" s="360" t="s">
        <v>1115</v>
      </c>
      <c r="D130" s="360"/>
      <c r="E130" s="360"/>
      <c r="F130" s="361" t="s">
        <v>1108</v>
      </c>
      <c r="G130" s="360"/>
      <c r="H130" s="360" t="s">
        <v>1116</v>
      </c>
      <c r="I130" s="360" t="s">
        <v>1104</v>
      </c>
      <c r="J130" s="360">
        <v>15</v>
      </c>
      <c r="K130" s="382"/>
    </row>
    <row r="131" s="1" customFormat="1" ht="15" customHeight="1">
      <c r="B131" s="379"/>
      <c r="C131" s="360" t="s">
        <v>1117</v>
      </c>
      <c r="D131" s="360"/>
      <c r="E131" s="360"/>
      <c r="F131" s="361" t="s">
        <v>1108</v>
      </c>
      <c r="G131" s="360"/>
      <c r="H131" s="360" t="s">
        <v>1118</v>
      </c>
      <c r="I131" s="360" t="s">
        <v>1104</v>
      </c>
      <c r="J131" s="360">
        <v>20</v>
      </c>
      <c r="K131" s="382"/>
    </row>
    <row r="132" s="1" customFormat="1" ht="15" customHeight="1">
      <c r="B132" s="379"/>
      <c r="C132" s="360" t="s">
        <v>1119</v>
      </c>
      <c r="D132" s="360"/>
      <c r="E132" s="360"/>
      <c r="F132" s="361" t="s">
        <v>1108</v>
      </c>
      <c r="G132" s="360"/>
      <c r="H132" s="360" t="s">
        <v>1120</v>
      </c>
      <c r="I132" s="360" t="s">
        <v>1104</v>
      </c>
      <c r="J132" s="360">
        <v>20</v>
      </c>
      <c r="K132" s="382"/>
    </row>
    <row r="133" s="1" customFormat="1" ht="15" customHeight="1">
      <c r="B133" s="379"/>
      <c r="C133" s="334" t="s">
        <v>1107</v>
      </c>
      <c r="D133" s="334"/>
      <c r="E133" s="334"/>
      <c r="F133" s="357" t="s">
        <v>1108</v>
      </c>
      <c r="G133" s="334"/>
      <c r="H133" s="334" t="s">
        <v>1142</v>
      </c>
      <c r="I133" s="334" t="s">
        <v>1104</v>
      </c>
      <c r="J133" s="334">
        <v>50</v>
      </c>
      <c r="K133" s="382"/>
    </row>
    <row r="134" s="1" customFormat="1" ht="15" customHeight="1">
      <c r="B134" s="379"/>
      <c r="C134" s="334" t="s">
        <v>1121</v>
      </c>
      <c r="D134" s="334"/>
      <c r="E134" s="334"/>
      <c r="F134" s="357" t="s">
        <v>1108</v>
      </c>
      <c r="G134" s="334"/>
      <c r="H134" s="334" t="s">
        <v>1142</v>
      </c>
      <c r="I134" s="334" t="s">
        <v>1104</v>
      </c>
      <c r="J134" s="334">
        <v>50</v>
      </c>
      <c r="K134" s="382"/>
    </row>
    <row r="135" s="1" customFormat="1" ht="15" customHeight="1">
      <c r="B135" s="379"/>
      <c r="C135" s="334" t="s">
        <v>1127</v>
      </c>
      <c r="D135" s="334"/>
      <c r="E135" s="334"/>
      <c r="F135" s="357" t="s">
        <v>1108</v>
      </c>
      <c r="G135" s="334"/>
      <c r="H135" s="334" t="s">
        <v>1142</v>
      </c>
      <c r="I135" s="334" t="s">
        <v>1104</v>
      </c>
      <c r="J135" s="334">
        <v>50</v>
      </c>
      <c r="K135" s="382"/>
    </row>
    <row r="136" s="1" customFormat="1" ht="15" customHeight="1">
      <c r="B136" s="379"/>
      <c r="C136" s="334" t="s">
        <v>1129</v>
      </c>
      <c r="D136" s="334"/>
      <c r="E136" s="334"/>
      <c r="F136" s="357" t="s">
        <v>1108</v>
      </c>
      <c r="G136" s="334"/>
      <c r="H136" s="334" t="s">
        <v>1142</v>
      </c>
      <c r="I136" s="334" t="s">
        <v>1104</v>
      </c>
      <c r="J136" s="334">
        <v>50</v>
      </c>
      <c r="K136" s="382"/>
    </row>
    <row r="137" s="1" customFormat="1" ht="15" customHeight="1">
      <c r="B137" s="379"/>
      <c r="C137" s="334" t="s">
        <v>1130</v>
      </c>
      <c r="D137" s="334"/>
      <c r="E137" s="334"/>
      <c r="F137" s="357" t="s">
        <v>1108</v>
      </c>
      <c r="G137" s="334"/>
      <c r="H137" s="334" t="s">
        <v>1155</v>
      </c>
      <c r="I137" s="334" t="s">
        <v>1104</v>
      </c>
      <c r="J137" s="334">
        <v>255</v>
      </c>
      <c r="K137" s="382"/>
    </row>
    <row r="138" s="1" customFormat="1" ht="15" customHeight="1">
      <c r="B138" s="379"/>
      <c r="C138" s="334" t="s">
        <v>1132</v>
      </c>
      <c r="D138" s="334"/>
      <c r="E138" s="334"/>
      <c r="F138" s="357" t="s">
        <v>1102</v>
      </c>
      <c r="G138" s="334"/>
      <c r="H138" s="334" t="s">
        <v>1156</v>
      </c>
      <c r="I138" s="334" t="s">
        <v>1134</v>
      </c>
      <c r="J138" s="334"/>
      <c r="K138" s="382"/>
    </row>
    <row r="139" s="1" customFormat="1" ht="15" customHeight="1">
      <c r="B139" s="379"/>
      <c r="C139" s="334" t="s">
        <v>1135</v>
      </c>
      <c r="D139" s="334"/>
      <c r="E139" s="334"/>
      <c r="F139" s="357" t="s">
        <v>1102</v>
      </c>
      <c r="G139" s="334"/>
      <c r="H139" s="334" t="s">
        <v>1157</v>
      </c>
      <c r="I139" s="334" t="s">
        <v>1137</v>
      </c>
      <c r="J139" s="334"/>
      <c r="K139" s="382"/>
    </row>
    <row r="140" s="1" customFormat="1" ht="15" customHeight="1">
      <c r="B140" s="379"/>
      <c r="C140" s="334" t="s">
        <v>1138</v>
      </c>
      <c r="D140" s="334"/>
      <c r="E140" s="334"/>
      <c r="F140" s="357" t="s">
        <v>1102</v>
      </c>
      <c r="G140" s="334"/>
      <c r="H140" s="334" t="s">
        <v>1138</v>
      </c>
      <c r="I140" s="334" t="s">
        <v>1137</v>
      </c>
      <c r="J140" s="334"/>
      <c r="K140" s="382"/>
    </row>
    <row r="141" s="1" customFormat="1" ht="15" customHeight="1">
      <c r="B141" s="379"/>
      <c r="C141" s="334" t="s">
        <v>48</v>
      </c>
      <c r="D141" s="334"/>
      <c r="E141" s="334"/>
      <c r="F141" s="357" t="s">
        <v>1102</v>
      </c>
      <c r="G141" s="334"/>
      <c r="H141" s="334" t="s">
        <v>1158</v>
      </c>
      <c r="I141" s="334" t="s">
        <v>1137</v>
      </c>
      <c r="J141" s="334"/>
      <c r="K141" s="382"/>
    </row>
    <row r="142" s="1" customFormat="1" ht="15" customHeight="1">
      <c r="B142" s="379"/>
      <c r="C142" s="334" t="s">
        <v>1159</v>
      </c>
      <c r="D142" s="334"/>
      <c r="E142" s="334"/>
      <c r="F142" s="357" t="s">
        <v>1102</v>
      </c>
      <c r="G142" s="334"/>
      <c r="H142" s="334" t="s">
        <v>1160</v>
      </c>
      <c r="I142" s="334" t="s">
        <v>1137</v>
      </c>
      <c r="J142" s="334"/>
      <c r="K142" s="382"/>
    </row>
    <row r="143" s="1" customFormat="1" ht="15" customHeight="1">
      <c r="B143" s="383"/>
      <c r="C143" s="384"/>
      <c r="D143" s="384"/>
      <c r="E143" s="384"/>
      <c r="F143" s="384"/>
      <c r="G143" s="384"/>
      <c r="H143" s="384"/>
      <c r="I143" s="384"/>
      <c r="J143" s="384"/>
      <c r="K143" s="385"/>
    </row>
    <row r="144" s="1" customFormat="1" ht="18.75" customHeight="1">
      <c r="B144" s="370"/>
      <c r="C144" s="370"/>
      <c r="D144" s="370"/>
      <c r="E144" s="370"/>
      <c r="F144" s="371"/>
      <c r="G144" s="370"/>
      <c r="H144" s="370"/>
      <c r="I144" s="370"/>
      <c r="J144" s="370"/>
      <c r="K144" s="370"/>
    </row>
    <row r="145" s="1" customFormat="1" ht="18.75" customHeight="1">
      <c r="B145" s="342"/>
      <c r="C145" s="342"/>
      <c r="D145" s="342"/>
      <c r="E145" s="342"/>
      <c r="F145" s="342"/>
      <c r="G145" s="342"/>
      <c r="H145" s="342"/>
      <c r="I145" s="342"/>
      <c r="J145" s="342"/>
      <c r="K145" s="342"/>
    </row>
    <row r="146" s="1" customFormat="1" ht="7.5" customHeight="1">
      <c r="B146" s="343"/>
      <c r="C146" s="344"/>
      <c r="D146" s="344"/>
      <c r="E146" s="344"/>
      <c r="F146" s="344"/>
      <c r="G146" s="344"/>
      <c r="H146" s="344"/>
      <c r="I146" s="344"/>
      <c r="J146" s="344"/>
      <c r="K146" s="345"/>
    </row>
    <row r="147" s="1" customFormat="1" ht="45" customHeight="1">
      <c r="B147" s="346"/>
      <c r="C147" s="347" t="s">
        <v>1161</v>
      </c>
      <c r="D147" s="347"/>
      <c r="E147" s="347"/>
      <c r="F147" s="347"/>
      <c r="G147" s="347"/>
      <c r="H147" s="347"/>
      <c r="I147" s="347"/>
      <c r="J147" s="347"/>
      <c r="K147" s="348"/>
    </row>
    <row r="148" s="1" customFormat="1" ht="17.25" customHeight="1">
      <c r="B148" s="346"/>
      <c r="C148" s="349" t="s">
        <v>1096</v>
      </c>
      <c r="D148" s="349"/>
      <c r="E148" s="349"/>
      <c r="F148" s="349" t="s">
        <v>1097</v>
      </c>
      <c r="G148" s="350"/>
      <c r="H148" s="349" t="s">
        <v>64</v>
      </c>
      <c r="I148" s="349" t="s">
        <v>67</v>
      </c>
      <c r="J148" s="349" t="s">
        <v>1098</v>
      </c>
      <c r="K148" s="348"/>
    </row>
    <row r="149" s="1" customFormat="1" ht="17.25" customHeight="1">
      <c r="B149" s="346"/>
      <c r="C149" s="351" t="s">
        <v>1099</v>
      </c>
      <c r="D149" s="351"/>
      <c r="E149" s="351"/>
      <c r="F149" s="352" t="s">
        <v>1100</v>
      </c>
      <c r="G149" s="353"/>
      <c r="H149" s="351"/>
      <c r="I149" s="351"/>
      <c r="J149" s="351" t="s">
        <v>1101</v>
      </c>
      <c r="K149" s="348"/>
    </row>
    <row r="150" s="1" customFormat="1" ht="5.25" customHeight="1">
      <c r="B150" s="359"/>
      <c r="C150" s="354"/>
      <c r="D150" s="354"/>
      <c r="E150" s="354"/>
      <c r="F150" s="354"/>
      <c r="G150" s="355"/>
      <c r="H150" s="354"/>
      <c r="I150" s="354"/>
      <c r="J150" s="354"/>
      <c r="K150" s="382"/>
    </row>
    <row r="151" s="1" customFormat="1" ht="15" customHeight="1">
      <c r="B151" s="359"/>
      <c r="C151" s="386" t="s">
        <v>1105</v>
      </c>
      <c r="D151" s="334"/>
      <c r="E151" s="334"/>
      <c r="F151" s="387" t="s">
        <v>1102</v>
      </c>
      <c r="G151" s="334"/>
      <c r="H151" s="386" t="s">
        <v>1142</v>
      </c>
      <c r="I151" s="386" t="s">
        <v>1104</v>
      </c>
      <c r="J151" s="386">
        <v>120</v>
      </c>
      <c r="K151" s="382"/>
    </row>
    <row r="152" s="1" customFormat="1" ht="15" customHeight="1">
      <c r="B152" s="359"/>
      <c r="C152" s="386" t="s">
        <v>1151</v>
      </c>
      <c r="D152" s="334"/>
      <c r="E152" s="334"/>
      <c r="F152" s="387" t="s">
        <v>1102</v>
      </c>
      <c r="G152" s="334"/>
      <c r="H152" s="386" t="s">
        <v>1162</v>
      </c>
      <c r="I152" s="386" t="s">
        <v>1104</v>
      </c>
      <c r="J152" s="386" t="s">
        <v>1153</v>
      </c>
      <c r="K152" s="382"/>
    </row>
    <row r="153" s="1" customFormat="1" ht="15" customHeight="1">
      <c r="B153" s="359"/>
      <c r="C153" s="386" t="s">
        <v>99</v>
      </c>
      <c r="D153" s="334"/>
      <c r="E153" s="334"/>
      <c r="F153" s="387" t="s">
        <v>1102</v>
      </c>
      <c r="G153" s="334"/>
      <c r="H153" s="386" t="s">
        <v>1163</v>
      </c>
      <c r="I153" s="386" t="s">
        <v>1104</v>
      </c>
      <c r="J153" s="386" t="s">
        <v>1153</v>
      </c>
      <c r="K153" s="382"/>
    </row>
    <row r="154" s="1" customFormat="1" ht="15" customHeight="1">
      <c r="B154" s="359"/>
      <c r="C154" s="386" t="s">
        <v>1107</v>
      </c>
      <c r="D154" s="334"/>
      <c r="E154" s="334"/>
      <c r="F154" s="387" t="s">
        <v>1108</v>
      </c>
      <c r="G154" s="334"/>
      <c r="H154" s="386" t="s">
        <v>1142</v>
      </c>
      <c r="I154" s="386" t="s">
        <v>1104</v>
      </c>
      <c r="J154" s="386">
        <v>50</v>
      </c>
      <c r="K154" s="382"/>
    </row>
    <row r="155" s="1" customFormat="1" ht="15" customHeight="1">
      <c r="B155" s="359"/>
      <c r="C155" s="386" t="s">
        <v>1110</v>
      </c>
      <c r="D155" s="334"/>
      <c r="E155" s="334"/>
      <c r="F155" s="387" t="s">
        <v>1102</v>
      </c>
      <c r="G155" s="334"/>
      <c r="H155" s="386" t="s">
        <v>1142</v>
      </c>
      <c r="I155" s="386" t="s">
        <v>1112</v>
      </c>
      <c r="J155" s="386"/>
      <c r="K155" s="382"/>
    </row>
    <row r="156" s="1" customFormat="1" ht="15" customHeight="1">
      <c r="B156" s="359"/>
      <c r="C156" s="386" t="s">
        <v>1121</v>
      </c>
      <c r="D156" s="334"/>
      <c r="E156" s="334"/>
      <c r="F156" s="387" t="s">
        <v>1108</v>
      </c>
      <c r="G156" s="334"/>
      <c r="H156" s="386" t="s">
        <v>1142</v>
      </c>
      <c r="I156" s="386" t="s">
        <v>1104</v>
      </c>
      <c r="J156" s="386">
        <v>50</v>
      </c>
      <c r="K156" s="382"/>
    </row>
    <row r="157" s="1" customFormat="1" ht="15" customHeight="1">
      <c r="B157" s="359"/>
      <c r="C157" s="386" t="s">
        <v>1129</v>
      </c>
      <c r="D157" s="334"/>
      <c r="E157" s="334"/>
      <c r="F157" s="387" t="s">
        <v>1108</v>
      </c>
      <c r="G157" s="334"/>
      <c r="H157" s="386" t="s">
        <v>1142</v>
      </c>
      <c r="I157" s="386" t="s">
        <v>1104</v>
      </c>
      <c r="J157" s="386">
        <v>50</v>
      </c>
      <c r="K157" s="382"/>
    </row>
    <row r="158" s="1" customFormat="1" ht="15" customHeight="1">
      <c r="B158" s="359"/>
      <c r="C158" s="386" t="s">
        <v>1127</v>
      </c>
      <c r="D158" s="334"/>
      <c r="E158" s="334"/>
      <c r="F158" s="387" t="s">
        <v>1108</v>
      </c>
      <c r="G158" s="334"/>
      <c r="H158" s="386" t="s">
        <v>1142</v>
      </c>
      <c r="I158" s="386" t="s">
        <v>1104</v>
      </c>
      <c r="J158" s="386">
        <v>50</v>
      </c>
      <c r="K158" s="382"/>
    </row>
    <row r="159" s="1" customFormat="1" ht="15" customHeight="1">
      <c r="B159" s="359"/>
      <c r="C159" s="386" t="s">
        <v>114</v>
      </c>
      <c r="D159" s="334"/>
      <c r="E159" s="334"/>
      <c r="F159" s="387" t="s">
        <v>1102</v>
      </c>
      <c r="G159" s="334"/>
      <c r="H159" s="386" t="s">
        <v>1164</v>
      </c>
      <c r="I159" s="386" t="s">
        <v>1104</v>
      </c>
      <c r="J159" s="386" t="s">
        <v>1165</v>
      </c>
      <c r="K159" s="382"/>
    </row>
    <row r="160" s="1" customFormat="1" ht="15" customHeight="1">
      <c r="B160" s="359"/>
      <c r="C160" s="386" t="s">
        <v>1166</v>
      </c>
      <c r="D160" s="334"/>
      <c r="E160" s="334"/>
      <c r="F160" s="387" t="s">
        <v>1102</v>
      </c>
      <c r="G160" s="334"/>
      <c r="H160" s="386" t="s">
        <v>1167</v>
      </c>
      <c r="I160" s="386" t="s">
        <v>1137</v>
      </c>
      <c r="J160" s="386"/>
      <c r="K160" s="382"/>
    </row>
    <row r="161" s="1" customFormat="1" ht="15" customHeight="1">
      <c r="B161" s="388"/>
      <c r="C161" s="368"/>
      <c r="D161" s="368"/>
      <c r="E161" s="368"/>
      <c r="F161" s="368"/>
      <c r="G161" s="368"/>
      <c r="H161" s="368"/>
      <c r="I161" s="368"/>
      <c r="J161" s="368"/>
      <c r="K161" s="389"/>
    </row>
    <row r="162" s="1" customFormat="1" ht="18.75" customHeight="1">
      <c r="B162" s="370"/>
      <c r="C162" s="380"/>
      <c r="D162" s="380"/>
      <c r="E162" s="380"/>
      <c r="F162" s="390"/>
      <c r="G162" s="380"/>
      <c r="H162" s="380"/>
      <c r="I162" s="380"/>
      <c r="J162" s="380"/>
      <c r="K162" s="370"/>
    </row>
    <row r="163" s="1" customFormat="1" ht="18.75" customHeight="1">
      <c r="B163" s="342"/>
      <c r="C163" s="342"/>
      <c r="D163" s="342"/>
      <c r="E163" s="342"/>
      <c r="F163" s="342"/>
      <c r="G163" s="342"/>
      <c r="H163" s="342"/>
      <c r="I163" s="342"/>
      <c r="J163" s="342"/>
      <c r="K163" s="342"/>
    </row>
    <row r="164" s="1" customFormat="1" ht="7.5" customHeight="1">
      <c r="B164" s="321"/>
      <c r="C164" s="322"/>
      <c r="D164" s="322"/>
      <c r="E164" s="322"/>
      <c r="F164" s="322"/>
      <c r="G164" s="322"/>
      <c r="H164" s="322"/>
      <c r="I164" s="322"/>
      <c r="J164" s="322"/>
      <c r="K164" s="323"/>
    </row>
    <row r="165" s="1" customFormat="1" ht="45" customHeight="1">
      <c r="B165" s="324"/>
      <c r="C165" s="325" t="s">
        <v>1168</v>
      </c>
      <c r="D165" s="325"/>
      <c r="E165" s="325"/>
      <c r="F165" s="325"/>
      <c r="G165" s="325"/>
      <c r="H165" s="325"/>
      <c r="I165" s="325"/>
      <c r="J165" s="325"/>
      <c r="K165" s="326"/>
    </row>
    <row r="166" s="1" customFormat="1" ht="17.25" customHeight="1">
      <c r="B166" s="324"/>
      <c r="C166" s="349" t="s">
        <v>1096</v>
      </c>
      <c r="D166" s="349"/>
      <c r="E166" s="349"/>
      <c r="F166" s="349" t="s">
        <v>1097</v>
      </c>
      <c r="G166" s="391"/>
      <c r="H166" s="392" t="s">
        <v>64</v>
      </c>
      <c r="I166" s="392" t="s">
        <v>67</v>
      </c>
      <c r="J166" s="349" t="s">
        <v>1098</v>
      </c>
      <c r="K166" s="326"/>
    </row>
    <row r="167" s="1" customFormat="1" ht="17.25" customHeight="1">
      <c r="B167" s="327"/>
      <c r="C167" s="351" t="s">
        <v>1099</v>
      </c>
      <c r="D167" s="351"/>
      <c r="E167" s="351"/>
      <c r="F167" s="352" t="s">
        <v>1100</v>
      </c>
      <c r="G167" s="393"/>
      <c r="H167" s="394"/>
      <c r="I167" s="394"/>
      <c r="J167" s="351" t="s">
        <v>1101</v>
      </c>
      <c r="K167" s="329"/>
    </row>
    <row r="168" s="1" customFormat="1" ht="5.25" customHeight="1">
      <c r="B168" s="359"/>
      <c r="C168" s="354"/>
      <c r="D168" s="354"/>
      <c r="E168" s="354"/>
      <c r="F168" s="354"/>
      <c r="G168" s="355"/>
      <c r="H168" s="354"/>
      <c r="I168" s="354"/>
      <c r="J168" s="354"/>
      <c r="K168" s="382"/>
    </row>
    <row r="169" s="1" customFormat="1" ht="15" customHeight="1">
      <c r="B169" s="359"/>
      <c r="C169" s="334" t="s">
        <v>1105</v>
      </c>
      <c r="D169" s="334"/>
      <c r="E169" s="334"/>
      <c r="F169" s="357" t="s">
        <v>1102</v>
      </c>
      <c r="G169" s="334"/>
      <c r="H169" s="334" t="s">
        <v>1142</v>
      </c>
      <c r="I169" s="334" t="s">
        <v>1104</v>
      </c>
      <c r="J169" s="334">
        <v>120</v>
      </c>
      <c r="K169" s="382"/>
    </row>
    <row r="170" s="1" customFormat="1" ht="15" customHeight="1">
      <c r="B170" s="359"/>
      <c r="C170" s="334" t="s">
        <v>1151</v>
      </c>
      <c r="D170" s="334"/>
      <c r="E170" s="334"/>
      <c r="F170" s="357" t="s">
        <v>1102</v>
      </c>
      <c r="G170" s="334"/>
      <c r="H170" s="334" t="s">
        <v>1152</v>
      </c>
      <c r="I170" s="334" t="s">
        <v>1104</v>
      </c>
      <c r="J170" s="334" t="s">
        <v>1153</v>
      </c>
      <c r="K170" s="382"/>
    </row>
    <row r="171" s="1" customFormat="1" ht="15" customHeight="1">
      <c r="B171" s="359"/>
      <c r="C171" s="334" t="s">
        <v>99</v>
      </c>
      <c r="D171" s="334"/>
      <c r="E171" s="334"/>
      <c r="F171" s="357" t="s">
        <v>1102</v>
      </c>
      <c r="G171" s="334"/>
      <c r="H171" s="334" t="s">
        <v>1169</v>
      </c>
      <c r="I171" s="334" t="s">
        <v>1104</v>
      </c>
      <c r="J171" s="334" t="s">
        <v>1153</v>
      </c>
      <c r="K171" s="382"/>
    </row>
    <row r="172" s="1" customFormat="1" ht="15" customHeight="1">
      <c r="B172" s="359"/>
      <c r="C172" s="334" t="s">
        <v>1107</v>
      </c>
      <c r="D172" s="334"/>
      <c r="E172" s="334"/>
      <c r="F172" s="357" t="s">
        <v>1108</v>
      </c>
      <c r="G172" s="334"/>
      <c r="H172" s="334" t="s">
        <v>1169</v>
      </c>
      <c r="I172" s="334" t="s">
        <v>1104</v>
      </c>
      <c r="J172" s="334">
        <v>50</v>
      </c>
      <c r="K172" s="382"/>
    </row>
    <row r="173" s="1" customFormat="1" ht="15" customHeight="1">
      <c r="B173" s="359"/>
      <c r="C173" s="334" t="s">
        <v>1110</v>
      </c>
      <c r="D173" s="334"/>
      <c r="E173" s="334"/>
      <c r="F173" s="357" t="s">
        <v>1102</v>
      </c>
      <c r="G173" s="334"/>
      <c r="H173" s="334" t="s">
        <v>1169</v>
      </c>
      <c r="I173" s="334" t="s">
        <v>1112</v>
      </c>
      <c r="J173" s="334"/>
      <c r="K173" s="382"/>
    </row>
    <row r="174" s="1" customFormat="1" ht="15" customHeight="1">
      <c r="B174" s="359"/>
      <c r="C174" s="334" t="s">
        <v>1121</v>
      </c>
      <c r="D174" s="334"/>
      <c r="E174" s="334"/>
      <c r="F174" s="357" t="s">
        <v>1108</v>
      </c>
      <c r="G174" s="334"/>
      <c r="H174" s="334" t="s">
        <v>1169</v>
      </c>
      <c r="I174" s="334" t="s">
        <v>1104</v>
      </c>
      <c r="J174" s="334">
        <v>50</v>
      </c>
      <c r="K174" s="382"/>
    </row>
    <row r="175" s="1" customFormat="1" ht="15" customHeight="1">
      <c r="B175" s="359"/>
      <c r="C175" s="334" t="s">
        <v>1129</v>
      </c>
      <c r="D175" s="334"/>
      <c r="E175" s="334"/>
      <c r="F175" s="357" t="s">
        <v>1108</v>
      </c>
      <c r="G175" s="334"/>
      <c r="H175" s="334" t="s">
        <v>1169</v>
      </c>
      <c r="I175" s="334" t="s">
        <v>1104</v>
      </c>
      <c r="J175" s="334">
        <v>50</v>
      </c>
      <c r="K175" s="382"/>
    </row>
    <row r="176" s="1" customFormat="1" ht="15" customHeight="1">
      <c r="B176" s="359"/>
      <c r="C176" s="334" t="s">
        <v>1127</v>
      </c>
      <c r="D176" s="334"/>
      <c r="E176" s="334"/>
      <c r="F176" s="357" t="s">
        <v>1108</v>
      </c>
      <c r="G176" s="334"/>
      <c r="H176" s="334" t="s">
        <v>1169</v>
      </c>
      <c r="I176" s="334" t="s">
        <v>1104</v>
      </c>
      <c r="J176" s="334">
        <v>50</v>
      </c>
      <c r="K176" s="382"/>
    </row>
    <row r="177" s="1" customFormat="1" ht="15" customHeight="1">
      <c r="B177" s="359"/>
      <c r="C177" s="334" t="s">
        <v>122</v>
      </c>
      <c r="D177" s="334"/>
      <c r="E177" s="334"/>
      <c r="F177" s="357" t="s">
        <v>1102</v>
      </c>
      <c r="G177" s="334"/>
      <c r="H177" s="334" t="s">
        <v>1170</v>
      </c>
      <c r="I177" s="334" t="s">
        <v>1171</v>
      </c>
      <c r="J177" s="334"/>
      <c r="K177" s="382"/>
    </row>
    <row r="178" s="1" customFormat="1" ht="15" customHeight="1">
      <c r="B178" s="359"/>
      <c r="C178" s="334" t="s">
        <v>67</v>
      </c>
      <c r="D178" s="334"/>
      <c r="E178" s="334"/>
      <c r="F178" s="357" t="s">
        <v>1102</v>
      </c>
      <c r="G178" s="334"/>
      <c r="H178" s="334" t="s">
        <v>1172</v>
      </c>
      <c r="I178" s="334" t="s">
        <v>1173</v>
      </c>
      <c r="J178" s="334">
        <v>1</v>
      </c>
      <c r="K178" s="382"/>
    </row>
    <row r="179" s="1" customFormat="1" ht="15" customHeight="1">
      <c r="B179" s="359"/>
      <c r="C179" s="334" t="s">
        <v>63</v>
      </c>
      <c r="D179" s="334"/>
      <c r="E179" s="334"/>
      <c r="F179" s="357" t="s">
        <v>1102</v>
      </c>
      <c r="G179" s="334"/>
      <c r="H179" s="334" t="s">
        <v>1174</v>
      </c>
      <c r="I179" s="334" t="s">
        <v>1104</v>
      </c>
      <c r="J179" s="334">
        <v>20</v>
      </c>
      <c r="K179" s="382"/>
    </row>
    <row r="180" s="1" customFormat="1" ht="15" customHeight="1">
      <c r="B180" s="359"/>
      <c r="C180" s="334" t="s">
        <v>64</v>
      </c>
      <c r="D180" s="334"/>
      <c r="E180" s="334"/>
      <c r="F180" s="357" t="s">
        <v>1102</v>
      </c>
      <c r="G180" s="334"/>
      <c r="H180" s="334" t="s">
        <v>1175</v>
      </c>
      <c r="I180" s="334" t="s">
        <v>1104</v>
      </c>
      <c r="J180" s="334">
        <v>255</v>
      </c>
      <c r="K180" s="382"/>
    </row>
    <row r="181" s="1" customFormat="1" ht="15" customHeight="1">
      <c r="B181" s="359"/>
      <c r="C181" s="334" t="s">
        <v>123</v>
      </c>
      <c r="D181" s="334"/>
      <c r="E181" s="334"/>
      <c r="F181" s="357" t="s">
        <v>1102</v>
      </c>
      <c r="G181" s="334"/>
      <c r="H181" s="334" t="s">
        <v>1066</v>
      </c>
      <c r="I181" s="334" t="s">
        <v>1104</v>
      </c>
      <c r="J181" s="334">
        <v>10</v>
      </c>
      <c r="K181" s="382"/>
    </row>
    <row r="182" s="1" customFormat="1" ht="15" customHeight="1">
      <c r="B182" s="359"/>
      <c r="C182" s="334" t="s">
        <v>124</v>
      </c>
      <c r="D182" s="334"/>
      <c r="E182" s="334"/>
      <c r="F182" s="357" t="s">
        <v>1102</v>
      </c>
      <c r="G182" s="334"/>
      <c r="H182" s="334" t="s">
        <v>1176</v>
      </c>
      <c r="I182" s="334" t="s">
        <v>1137</v>
      </c>
      <c r="J182" s="334"/>
      <c r="K182" s="382"/>
    </row>
    <row r="183" s="1" customFormat="1" ht="15" customHeight="1">
      <c r="B183" s="359"/>
      <c r="C183" s="334" t="s">
        <v>1177</v>
      </c>
      <c r="D183" s="334"/>
      <c r="E183" s="334"/>
      <c r="F183" s="357" t="s">
        <v>1102</v>
      </c>
      <c r="G183" s="334"/>
      <c r="H183" s="334" t="s">
        <v>1178</v>
      </c>
      <c r="I183" s="334" t="s">
        <v>1137</v>
      </c>
      <c r="J183" s="334"/>
      <c r="K183" s="382"/>
    </row>
    <row r="184" s="1" customFormat="1" ht="15" customHeight="1">
      <c r="B184" s="359"/>
      <c r="C184" s="334" t="s">
        <v>1166</v>
      </c>
      <c r="D184" s="334"/>
      <c r="E184" s="334"/>
      <c r="F184" s="357" t="s">
        <v>1102</v>
      </c>
      <c r="G184" s="334"/>
      <c r="H184" s="334" t="s">
        <v>1179</v>
      </c>
      <c r="I184" s="334" t="s">
        <v>1137</v>
      </c>
      <c r="J184" s="334"/>
      <c r="K184" s="382"/>
    </row>
    <row r="185" s="1" customFormat="1" ht="15" customHeight="1">
      <c r="B185" s="359"/>
      <c r="C185" s="334" t="s">
        <v>126</v>
      </c>
      <c r="D185" s="334"/>
      <c r="E185" s="334"/>
      <c r="F185" s="357" t="s">
        <v>1108</v>
      </c>
      <c r="G185" s="334"/>
      <c r="H185" s="334" t="s">
        <v>1180</v>
      </c>
      <c r="I185" s="334" t="s">
        <v>1104</v>
      </c>
      <c r="J185" s="334">
        <v>50</v>
      </c>
      <c r="K185" s="382"/>
    </row>
    <row r="186" s="1" customFormat="1" ht="15" customHeight="1">
      <c r="B186" s="359"/>
      <c r="C186" s="334" t="s">
        <v>1181</v>
      </c>
      <c r="D186" s="334"/>
      <c r="E186" s="334"/>
      <c r="F186" s="357" t="s">
        <v>1108</v>
      </c>
      <c r="G186" s="334"/>
      <c r="H186" s="334" t="s">
        <v>1182</v>
      </c>
      <c r="I186" s="334" t="s">
        <v>1183</v>
      </c>
      <c r="J186" s="334"/>
      <c r="K186" s="382"/>
    </row>
    <row r="187" s="1" customFormat="1" ht="15" customHeight="1">
      <c r="B187" s="359"/>
      <c r="C187" s="334" t="s">
        <v>1184</v>
      </c>
      <c r="D187" s="334"/>
      <c r="E187" s="334"/>
      <c r="F187" s="357" t="s">
        <v>1108</v>
      </c>
      <c r="G187" s="334"/>
      <c r="H187" s="334" t="s">
        <v>1185</v>
      </c>
      <c r="I187" s="334" t="s">
        <v>1183</v>
      </c>
      <c r="J187" s="334"/>
      <c r="K187" s="382"/>
    </row>
    <row r="188" s="1" customFormat="1" ht="15" customHeight="1">
      <c r="B188" s="359"/>
      <c r="C188" s="334" t="s">
        <v>1186</v>
      </c>
      <c r="D188" s="334"/>
      <c r="E188" s="334"/>
      <c r="F188" s="357" t="s">
        <v>1108</v>
      </c>
      <c r="G188" s="334"/>
      <c r="H188" s="334" t="s">
        <v>1187</v>
      </c>
      <c r="I188" s="334" t="s">
        <v>1183</v>
      </c>
      <c r="J188" s="334"/>
      <c r="K188" s="382"/>
    </row>
    <row r="189" s="1" customFormat="1" ht="15" customHeight="1">
      <c r="B189" s="359"/>
      <c r="C189" s="395" t="s">
        <v>1188</v>
      </c>
      <c r="D189" s="334"/>
      <c r="E189" s="334"/>
      <c r="F189" s="357" t="s">
        <v>1108</v>
      </c>
      <c r="G189" s="334"/>
      <c r="H189" s="334" t="s">
        <v>1189</v>
      </c>
      <c r="I189" s="334" t="s">
        <v>1190</v>
      </c>
      <c r="J189" s="396" t="s">
        <v>1191</v>
      </c>
      <c r="K189" s="382"/>
    </row>
    <row r="190" s="18" customFormat="1" ht="15" customHeight="1">
      <c r="B190" s="397"/>
      <c r="C190" s="398" t="s">
        <v>1192</v>
      </c>
      <c r="D190" s="399"/>
      <c r="E190" s="399"/>
      <c r="F190" s="400" t="s">
        <v>1108</v>
      </c>
      <c r="G190" s="399"/>
      <c r="H190" s="399" t="s">
        <v>1193</v>
      </c>
      <c r="I190" s="399" t="s">
        <v>1190</v>
      </c>
      <c r="J190" s="401" t="s">
        <v>1191</v>
      </c>
      <c r="K190" s="402"/>
    </row>
    <row r="191" s="1" customFormat="1" ht="15" customHeight="1">
      <c r="B191" s="359"/>
      <c r="C191" s="395" t="s">
        <v>52</v>
      </c>
      <c r="D191" s="334"/>
      <c r="E191" s="334"/>
      <c r="F191" s="357" t="s">
        <v>1102</v>
      </c>
      <c r="G191" s="334"/>
      <c r="H191" s="331" t="s">
        <v>1194</v>
      </c>
      <c r="I191" s="334" t="s">
        <v>1195</v>
      </c>
      <c r="J191" s="334"/>
      <c r="K191" s="382"/>
    </row>
    <row r="192" s="1" customFormat="1" ht="15" customHeight="1">
      <c r="B192" s="359"/>
      <c r="C192" s="395" t="s">
        <v>1196</v>
      </c>
      <c r="D192" s="334"/>
      <c r="E192" s="334"/>
      <c r="F192" s="357" t="s">
        <v>1102</v>
      </c>
      <c r="G192" s="334"/>
      <c r="H192" s="334" t="s">
        <v>1197</v>
      </c>
      <c r="I192" s="334" t="s">
        <v>1137</v>
      </c>
      <c r="J192" s="334"/>
      <c r="K192" s="382"/>
    </row>
    <row r="193" s="1" customFormat="1" ht="15" customHeight="1">
      <c r="B193" s="359"/>
      <c r="C193" s="395" t="s">
        <v>1198</v>
      </c>
      <c r="D193" s="334"/>
      <c r="E193" s="334"/>
      <c r="F193" s="357" t="s">
        <v>1102</v>
      </c>
      <c r="G193" s="334"/>
      <c r="H193" s="334" t="s">
        <v>1199</v>
      </c>
      <c r="I193" s="334" t="s">
        <v>1137</v>
      </c>
      <c r="J193" s="334"/>
      <c r="K193" s="382"/>
    </row>
    <row r="194" s="1" customFormat="1" ht="15" customHeight="1">
      <c r="B194" s="359"/>
      <c r="C194" s="395" t="s">
        <v>1200</v>
      </c>
      <c r="D194" s="334"/>
      <c r="E194" s="334"/>
      <c r="F194" s="357" t="s">
        <v>1108</v>
      </c>
      <c r="G194" s="334"/>
      <c r="H194" s="334" t="s">
        <v>1201</v>
      </c>
      <c r="I194" s="334" t="s">
        <v>1137</v>
      </c>
      <c r="J194" s="334"/>
      <c r="K194" s="382"/>
    </row>
    <row r="195" s="1" customFormat="1" ht="15" customHeight="1">
      <c r="B195" s="388"/>
      <c r="C195" s="403"/>
      <c r="D195" s="368"/>
      <c r="E195" s="368"/>
      <c r="F195" s="368"/>
      <c r="G195" s="368"/>
      <c r="H195" s="368"/>
      <c r="I195" s="368"/>
      <c r="J195" s="368"/>
      <c r="K195" s="389"/>
    </row>
    <row r="196" s="1" customFormat="1" ht="18.75" customHeight="1">
      <c r="B196" s="370"/>
      <c r="C196" s="380"/>
      <c r="D196" s="380"/>
      <c r="E196" s="380"/>
      <c r="F196" s="390"/>
      <c r="G196" s="380"/>
      <c r="H196" s="380"/>
      <c r="I196" s="380"/>
      <c r="J196" s="380"/>
      <c r="K196" s="370"/>
    </row>
    <row r="197" s="1" customFormat="1" ht="18.75" customHeight="1">
      <c r="B197" s="370"/>
      <c r="C197" s="380"/>
      <c r="D197" s="380"/>
      <c r="E197" s="380"/>
      <c r="F197" s="390"/>
      <c r="G197" s="380"/>
      <c r="H197" s="380"/>
      <c r="I197" s="380"/>
      <c r="J197" s="380"/>
      <c r="K197" s="370"/>
    </row>
    <row r="198" s="1" customFormat="1" ht="18.75" customHeight="1">
      <c r="B198" s="342"/>
      <c r="C198" s="342"/>
      <c r="D198" s="342"/>
      <c r="E198" s="342"/>
      <c r="F198" s="342"/>
      <c r="G198" s="342"/>
      <c r="H198" s="342"/>
      <c r="I198" s="342"/>
      <c r="J198" s="342"/>
      <c r="K198" s="342"/>
    </row>
    <row r="199" s="1" customFormat="1" ht="13.5">
      <c r="B199" s="321"/>
      <c r="C199" s="322"/>
      <c r="D199" s="322"/>
      <c r="E199" s="322"/>
      <c r="F199" s="322"/>
      <c r="G199" s="322"/>
      <c r="H199" s="322"/>
      <c r="I199" s="322"/>
      <c r="J199" s="322"/>
      <c r="K199" s="323"/>
    </row>
    <row r="200" s="1" customFormat="1" ht="21">
      <c r="B200" s="324"/>
      <c r="C200" s="325" t="s">
        <v>1202</v>
      </c>
      <c r="D200" s="325"/>
      <c r="E200" s="325"/>
      <c r="F200" s="325"/>
      <c r="G200" s="325"/>
      <c r="H200" s="325"/>
      <c r="I200" s="325"/>
      <c r="J200" s="325"/>
      <c r="K200" s="326"/>
    </row>
    <row r="201" s="1" customFormat="1" ht="25.5" customHeight="1">
      <c r="B201" s="324"/>
      <c r="C201" s="404" t="s">
        <v>1203</v>
      </c>
      <c r="D201" s="404"/>
      <c r="E201" s="404"/>
      <c r="F201" s="404" t="s">
        <v>1204</v>
      </c>
      <c r="G201" s="405"/>
      <c r="H201" s="404" t="s">
        <v>1205</v>
      </c>
      <c r="I201" s="404"/>
      <c r="J201" s="404"/>
      <c r="K201" s="326"/>
    </row>
    <row r="202" s="1" customFormat="1" ht="5.25" customHeight="1">
      <c r="B202" s="359"/>
      <c r="C202" s="354"/>
      <c r="D202" s="354"/>
      <c r="E202" s="354"/>
      <c r="F202" s="354"/>
      <c r="G202" s="380"/>
      <c r="H202" s="354"/>
      <c r="I202" s="354"/>
      <c r="J202" s="354"/>
      <c r="K202" s="382"/>
    </row>
    <row r="203" s="1" customFormat="1" ht="15" customHeight="1">
      <c r="B203" s="359"/>
      <c r="C203" s="334" t="s">
        <v>1195</v>
      </c>
      <c r="D203" s="334"/>
      <c r="E203" s="334"/>
      <c r="F203" s="357" t="s">
        <v>53</v>
      </c>
      <c r="G203" s="334"/>
      <c r="H203" s="334" t="s">
        <v>1206</v>
      </c>
      <c r="I203" s="334"/>
      <c r="J203" s="334"/>
      <c r="K203" s="382"/>
    </row>
    <row r="204" s="1" customFormat="1" ht="15" customHeight="1">
      <c r="B204" s="359"/>
      <c r="C204" s="334"/>
      <c r="D204" s="334"/>
      <c r="E204" s="334"/>
      <c r="F204" s="357" t="s">
        <v>54</v>
      </c>
      <c r="G204" s="334"/>
      <c r="H204" s="334" t="s">
        <v>1207</v>
      </c>
      <c r="I204" s="334"/>
      <c r="J204" s="334"/>
      <c r="K204" s="382"/>
    </row>
    <row r="205" s="1" customFormat="1" ht="15" customHeight="1">
      <c r="B205" s="359"/>
      <c r="C205" s="334"/>
      <c r="D205" s="334"/>
      <c r="E205" s="334"/>
      <c r="F205" s="357" t="s">
        <v>57</v>
      </c>
      <c r="G205" s="334"/>
      <c r="H205" s="334" t="s">
        <v>1208</v>
      </c>
      <c r="I205" s="334"/>
      <c r="J205" s="334"/>
      <c r="K205" s="382"/>
    </row>
    <row r="206" s="1" customFormat="1" ht="15" customHeight="1">
      <c r="B206" s="359"/>
      <c r="C206" s="334"/>
      <c r="D206" s="334"/>
      <c r="E206" s="334"/>
      <c r="F206" s="357" t="s">
        <v>55</v>
      </c>
      <c r="G206" s="334"/>
      <c r="H206" s="334" t="s">
        <v>1209</v>
      </c>
      <c r="I206" s="334"/>
      <c r="J206" s="334"/>
      <c r="K206" s="382"/>
    </row>
    <row r="207" s="1" customFormat="1" ht="15" customHeight="1">
      <c r="B207" s="359"/>
      <c r="C207" s="334"/>
      <c r="D207" s="334"/>
      <c r="E207" s="334"/>
      <c r="F207" s="357" t="s">
        <v>56</v>
      </c>
      <c r="G207" s="334"/>
      <c r="H207" s="334" t="s">
        <v>1210</v>
      </c>
      <c r="I207" s="334"/>
      <c r="J207" s="334"/>
      <c r="K207" s="382"/>
    </row>
    <row r="208" s="1" customFormat="1" ht="15" customHeight="1">
      <c r="B208" s="359"/>
      <c r="C208" s="334"/>
      <c r="D208" s="334"/>
      <c r="E208" s="334"/>
      <c r="F208" s="357"/>
      <c r="G208" s="334"/>
      <c r="H208" s="334"/>
      <c r="I208" s="334"/>
      <c r="J208" s="334"/>
      <c r="K208" s="382"/>
    </row>
    <row r="209" s="1" customFormat="1" ht="15" customHeight="1">
      <c r="B209" s="359"/>
      <c r="C209" s="334" t="s">
        <v>1149</v>
      </c>
      <c r="D209" s="334"/>
      <c r="E209" s="334"/>
      <c r="F209" s="357" t="s">
        <v>95</v>
      </c>
      <c r="G209" s="334"/>
      <c r="H209" s="334" t="s">
        <v>1211</v>
      </c>
      <c r="I209" s="334"/>
      <c r="J209" s="334"/>
      <c r="K209" s="382"/>
    </row>
    <row r="210" s="1" customFormat="1" ht="15" customHeight="1">
      <c r="B210" s="359"/>
      <c r="C210" s="334"/>
      <c r="D210" s="334"/>
      <c r="E210" s="334"/>
      <c r="F210" s="357" t="s">
        <v>1046</v>
      </c>
      <c r="G210" s="334"/>
      <c r="H210" s="334" t="s">
        <v>1047</v>
      </c>
      <c r="I210" s="334"/>
      <c r="J210" s="334"/>
      <c r="K210" s="382"/>
    </row>
    <row r="211" s="1" customFormat="1" ht="15" customHeight="1">
      <c r="B211" s="359"/>
      <c r="C211" s="334"/>
      <c r="D211" s="334"/>
      <c r="E211" s="334"/>
      <c r="F211" s="357" t="s">
        <v>1044</v>
      </c>
      <c r="G211" s="334"/>
      <c r="H211" s="334" t="s">
        <v>1212</v>
      </c>
      <c r="I211" s="334"/>
      <c r="J211" s="334"/>
      <c r="K211" s="382"/>
    </row>
    <row r="212" s="1" customFormat="1" ht="15" customHeight="1">
      <c r="B212" s="406"/>
      <c r="C212" s="334"/>
      <c r="D212" s="334"/>
      <c r="E212" s="334"/>
      <c r="F212" s="357" t="s">
        <v>89</v>
      </c>
      <c r="G212" s="395"/>
      <c r="H212" s="386" t="s">
        <v>1048</v>
      </c>
      <c r="I212" s="386"/>
      <c r="J212" s="386"/>
      <c r="K212" s="407"/>
    </row>
    <row r="213" s="1" customFormat="1" ht="15" customHeight="1">
      <c r="B213" s="406"/>
      <c r="C213" s="334"/>
      <c r="D213" s="334"/>
      <c r="E213" s="334"/>
      <c r="F213" s="357" t="s">
        <v>1049</v>
      </c>
      <c r="G213" s="395"/>
      <c r="H213" s="386" t="s">
        <v>1213</v>
      </c>
      <c r="I213" s="386"/>
      <c r="J213" s="386"/>
      <c r="K213" s="407"/>
    </row>
    <row r="214" s="1" customFormat="1" ht="15" customHeight="1">
      <c r="B214" s="406"/>
      <c r="C214" s="334"/>
      <c r="D214" s="334"/>
      <c r="E214" s="334"/>
      <c r="F214" s="357"/>
      <c r="G214" s="395"/>
      <c r="H214" s="386"/>
      <c r="I214" s="386"/>
      <c r="J214" s="386"/>
      <c r="K214" s="407"/>
    </row>
    <row r="215" s="1" customFormat="1" ht="15" customHeight="1">
      <c r="B215" s="406"/>
      <c r="C215" s="334" t="s">
        <v>1173</v>
      </c>
      <c r="D215" s="334"/>
      <c r="E215" s="334"/>
      <c r="F215" s="357">
        <v>1</v>
      </c>
      <c r="G215" s="395"/>
      <c r="H215" s="386" t="s">
        <v>1214</v>
      </c>
      <c r="I215" s="386"/>
      <c r="J215" s="386"/>
      <c r="K215" s="407"/>
    </row>
    <row r="216" s="1" customFormat="1" ht="15" customHeight="1">
      <c r="B216" s="406"/>
      <c r="C216" s="334"/>
      <c r="D216" s="334"/>
      <c r="E216" s="334"/>
      <c r="F216" s="357">
        <v>2</v>
      </c>
      <c r="G216" s="395"/>
      <c r="H216" s="386" t="s">
        <v>1215</v>
      </c>
      <c r="I216" s="386"/>
      <c r="J216" s="386"/>
      <c r="K216" s="407"/>
    </row>
    <row r="217" s="1" customFormat="1" ht="15" customHeight="1">
      <c r="B217" s="406"/>
      <c r="C217" s="334"/>
      <c r="D217" s="334"/>
      <c r="E217" s="334"/>
      <c r="F217" s="357">
        <v>3</v>
      </c>
      <c r="G217" s="395"/>
      <c r="H217" s="386" t="s">
        <v>1216</v>
      </c>
      <c r="I217" s="386"/>
      <c r="J217" s="386"/>
      <c r="K217" s="407"/>
    </row>
    <row r="218" s="1" customFormat="1" ht="15" customHeight="1">
      <c r="B218" s="406"/>
      <c r="C218" s="334"/>
      <c r="D218" s="334"/>
      <c r="E218" s="334"/>
      <c r="F218" s="357">
        <v>4</v>
      </c>
      <c r="G218" s="395"/>
      <c r="H218" s="386" t="s">
        <v>1217</v>
      </c>
      <c r="I218" s="386"/>
      <c r="J218" s="386"/>
      <c r="K218" s="407"/>
    </row>
    <row r="219" s="1" customFormat="1" ht="12.75" customHeight="1">
      <c r="B219" s="408"/>
      <c r="C219" s="409"/>
      <c r="D219" s="409"/>
      <c r="E219" s="409"/>
      <c r="F219" s="409"/>
      <c r="G219" s="409"/>
      <c r="H219" s="409"/>
      <c r="I219" s="409"/>
      <c r="J219" s="409"/>
      <c r="K219" s="410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Martina Zamlinská</dc:creator>
  <cp:lastModifiedBy>Martina Zamlinská</cp:lastModifiedBy>
  <dcterms:created xsi:type="dcterms:W3CDTF">2025-06-03T10:06:35Z</dcterms:created>
  <dcterms:modified xsi:type="dcterms:W3CDTF">2025-06-03T10:06:44Z</dcterms:modified>
</cp:coreProperties>
</file>